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crackenfs-my.sharepoint.com/personal/kim_cooper_mccrackenfs_com/Documents/"/>
    </mc:Choice>
  </mc:AlternateContent>
  <xr:revisionPtr revIDLastSave="6" documentId="8_{77A19B73-F696-4D51-AA1D-C7CDC442E378}" xr6:coauthVersionLast="45" xr6:coauthVersionMax="45" xr10:uidLastSave="{68BDA759-0D08-418D-8D65-B1DD76E3068A}"/>
  <bookViews>
    <workbookView xWindow="-120" yWindow="-120" windowWidth="29040" windowHeight="15840" activeTab="1" xr2:uid="{617595B9-38A3-4A55-A823-ADC182C1DA23}"/>
  </bookViews>
  <sheets>
    <sheet name="Compounding the Rate" sheetId="1" r:id="rId1"/>
    <sheet name="Compounding the Balance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2" i="6"/>
  <c r="E11" i="6"/>
  <c r="O31" i="6"/>
  <c r="M31" i="6"/>
  <c r="K31" i="6"/>
  <c r="N31" i="6" s="1"/>
  <c r="I31" i="6"/>
  <c r="M30" i="6"/>
  <c r="O30" i="6" s="1"/>
  <c r="K30" i="6"/>
  <c r="N30" i="6" s="1"/>
  <c r="I30" i="6"/>
  <c r="M29" i="6"/>
  <c r="O29" i="6" s="1"/>
  <c r="K29" i="6"/>
  <c r="N29" i="6" s="1"/>
  <c r="I29" i="6"/>
  <c r="M28" i="6"/>
  <c r="O28" i="6" s="1"/>
  <c r="K28" i="6"/>
  <c r="N28" i="6" s="1"/>
  <c r="I28" i="6"/>
  <c r="M27" i="6"/>
  <c r="O27" i="6" s="1"/>
  <c r="K27" i="6"/>
  <c r="N27" i="6" s="1"/>
  <c r="I27" i="6"/>
  <c r="M26" i="6"/>
  <c r="O26" i="6" s="1"/>
  <c r="K26" i="6"/>
  <c r="N26" i="6" s="1"/>
  <c r="I26" i="6"/>
  <c r="M25" i="6"/>
  <c r="O25" i="6" s="1"/>
  <c r="K25" i="6"/>
  <c r="N25" i="6" s="1"/>
  <c r="I25" i="6"/>
  <c r="M24" i="6"/>
  <c r="O24" i="6" s="1"/>
  <c r="K24" i="6"/>
  <c r="N24" i="6" s="1"/>
  <c r="I24" i="6"/>
  <c r="M23" i="6"/>
  <c r="O23" i="6" s="1"/>
  <c r="K23" i="6"/>
  <c r="N23" i="6" s="1"/>
  <c r="I23" i="6"/>
  <c r="M22" i="6"/>
  <c r="O22" i="6" s="1"/>
  <c r="K22" i="6"/>
  <c r="N22" i="6" s="1"/>
  <c r="I22" i="6"/>
  <c r="M21" i="6"/>
  <c r="O21" i="6" s="1"/>
  <c r="K21" i="6"/>
  <c r="N21" i="6" s="1"/>
  <c r="I21" i="6"/>
  <c r="M20" i="6"/>
  <c r="O20" i="6" s="1"/>
  <c r="K20" i="6"/>
  <c r="N20" i="6" s="1"/>
  <c r="I20" i="6"/>
  <c r="M19" i="6"/>
  <c r="O19" i="6" s="1"/>
  <c r="K19" i="6"/>
  <c r="N19" i="6" s="1"/>
  <c r="I19" i="6"/>
  <c r="M18" i="6"/>
  <c r="O18" i="6" s="1"/>
  <c r="K18" i="6"/>
  <c r="N18" i="6" s="1"/>
  <c r="I18" i="6"/>
  <c r="M17" i="6"/>
  <c r="O17" i="6" s="1"/>
  <c r="K17" i="6"/>
  <c r="N17" i="6" s="1"/>
  <c r="I17" i="6"/>
  <c r="M16" i="6"/>
  <c r="O16" i="6" s="1"/>
  <c r="K16" i="6"/>
  <c r="N16" i="6" s="1"/>
  <c r="I16" i="6"/>
  <c r="O15" i="6"/>
  <c r="M15" i="6"/>
  <c r="K15" i="6"/>
  <c r="N15" i="6" s="1"/>
  <c r="I15" i="6"/>
  <c r="M14" i="6"/>
  <c r="O14" i="6" s="1"/>
  <c r="K14" i="6"/>
  <c r="N14" i="6" s="1"/>
  <c r="I14" i="6"/>
  <c r="M13" i="6"/>
  <c r="O13" i="6" s="1"/>
  <c r="K13" i="6"/>
  <c r="N13" i="6" s="1"/>
  <c r="I13" i="6"/>
  <c r="M12" i="6"/>
  <c r="O12" i="6" s="1"/>
  <c r="K12" i="6"/>
  <c r="N12" i="6" s="1"/>
  <c r="I12" i="6"/>
  <c r="P12" i="6" s="1"/>
  <c r="B12" i="6"/>
  <c r="O11" i="6"/>
  <c r="M11" i="6"/>
  <c r="K11" i="6"/>
  <c r="N11" i="6" s="1"/>
  <c r="I11" i="6"/>
  <c r="P11" i="6" s="1"/>
  <c r="S11" i="6" l="1"/>
  <c r="T11" i="6" s="1"/>
  <c r="B13" i="6"/>
  <c r="E13" i="6" s="1"/>
  <c r="S12" i="6"/>
  <c r="T12" i="6" s="1"/>
  <c r="S13" i="6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Q12" i="6"/>
  <c r="R12" i="6" s="1"/>
  <c r="Q11" i="6"/>
  <c r="R11" i="6" s="1"/>
  <c r="P13" i="6"/>
  <c r="B14" i="6" l="1"/>
  <c r="E14" i="6" s="1"/>
  <c r="T13" i="6"/>
  <c r="Q13" i="6"/>
  <c r="R13" i="6" s="1"/>
  <c r="P14" i="6"/>
  <c r="B15" i="6" l="1"/>
  <c r="E15" i="6" s="1"/>
  <c r="B16" i="6"/>
  <c r="E16" i="6" s="1"/>
  <c r="T14" i="6"/>
  <c r="Q14" i="6"/>
  <c r="R14" i="6" s="1"/>
  <c r="P15" i="6"/>
  <c r="B17" i="6" l="1"/>
  <c r="E17" i="6" s="1"/>
  <c r="T15" i="6"/>
  <c r="Q15" i="6"/>
  <c r="R15" i="6" s="1"/>
  <c r="P16" i="6"/>
  <c r="B18" i="6" l="1"/>
  <c r="E18" i="6" s="1"/>
  <c r="T16" i="6"/>
  <c r="Q16" i="6"/>
  <c r="R16" i="6" s="1"/>
  <c r="P17" i="6"/>
  <c r="B19" i="6" l="1"/>
  <c r="E19" i="6" s="1"/>
  <c r="T17" i="6"/>
  <c r="Q17" i="6"/>
  <c r="R17" i="6" s="1"/>
  <c r="P18" i="6"/>
  <c r="B20" i="6" l="1"/>
  <c r="E20" i="6" s="1"/>
  <c r="T18" i="6"/>
  <c r="Q18" i="6"/>
  <c r="R18" i="6" s="1"/>
  <c r="P19" i="6"/>
  <c r="B21" i="6" l="1"/>
  <c r="E21" i="6" s="1"/>
  <c r="T19" i="6"/>
  <c r="Q19" i="6"/>
  <c r="R19" i="6" s="1"/>
  <c r="P20" i="6"/>
  <c r="B22" i="6" l="1"/>
  <c r="E22" i="6" s="1"/>
  <c r="T20" i="6"/>
  <c r="Q20" i="6"/>
  <c r="R20" i="6" s="1"/>
  <c r="P21" i="6"/>
  <c r="T21" i="6" l="1"/>
  <c r="Q21" i="6"/>
  <c r="R21" i="6" s="1"/>
  <c r="P22" i="6"/>
  <c r="B23" i="6"/>
  <c r="E23" i="6" s="1"/>
  <c r="B24" i="6" l="1"/>
  <c r="E24" i="6" s="1"/>
  <c r="T22" i="6"/>
  <c r="Q22" i="6"/>
  <c r="R22" i="6" s="1"/>
  <c r="P23" i="6"/>
  <c r="T23" i="6" l="1"/>
  <c r="Q23" i="6"/>
  <c r="R23" i="6" s="1"/>
  <c r="P24" i="6"/>
  <c r="B25" i="6"/>
  <c r="E25" i="6" s="1"/>
  <c r="T24" i="6" l="1"/>
  <c r="Q24" i="6"/>
  <c r="R24" i="6" s="1"/>
  <c r="P25" i="6"/>
  <c r="B26" i="6"/>
  <c r="E26" i="6" s="1"/>
  <c r="B27" i="6" l="1"/>
  <c r="E27" i="6" s="1"/>
  <c r="T25" i="6"/>
  <c r="Q25" i="6"/>
  <c r="R25" i="6" s="1"/>
  <c r="P26" i="6"/>
  <c r="T26" i="6" l="1"/>
  <c r="Q26" i="6"/>
  <c r="R26" i="6" s="1"/>
  <c r="P27" i="6"/>
  <c r="B28" i="6"/>
  <c r="E28" i="6" s="1"/>
  <c r="B29" i="6" l="1"/>
  <c r="E29" i="6" s="1"/>
  <c r="T27" i="6"/>
  <c r="Q27" i="6"/>
  <c r="R27" i="6" s="1"/>
  <c r="P28" i="6"/>
  <c r="B30" i="6" l="1"/>
  <c r="E30" i="6" s="1"/>
  <c r="T28" i="6"/>
  <c r="Q28" i="6"/>
  <c r="R28" i="6" s="1"/>
  <c r="P29" i="6"/>
  <c r="T29" i="6" l="1"/>
  <c r="Q29" i="6"/>
  <c r="R29" i="6" s="1"/>
  <c r="P30" i="6"/>
  <c r="B31" i="6"/>
  <c r="E31" i="6" s="1"/>
  <c r="T30" i="6" l="1"/>
  <c r="Q30" i="6"/>
  <c r="R30" i="6" s="1"/>
  <c r="P31" i="6"/>
  <c r="T31" i="6" l="1"/>
  <c r="Q31" i="6"/>
  <c r="R31" i="6" s="1"/>
  <c r="C33" i="1" l="1"/>
  <c r="N31" i="1"/>
  <c r="P31" i="1" s="1"/>
  <c r="L31" i="1"/>
  <c r="O31" i="1" s="1"/>
  <c r="I31" i="1"/>
  <c r="N30" i="1"/>
  <c r="P30" i="1" s="1"/>
  <c r="L30" i="1"/>
  <c r="O30" i="1" s="1"/>
  <c r="I30" i="1"/>
  <c r="N29" i="1"/>
  <c r="P29" i="1" s="1"/>
  <c r="L29" i="1"/>
  <c r="O29" i="1" s="1"/>
  <c r="I29" i="1"/>
  <c r="N28" i="1"/>
  <c r="P28" i="1" s="1"/>
  <c r="L28" i="1"/>
  <c r="O28" i="1" s="1"/>
  <c r="I28" i="1"/>
  <c r="N27" i="1"/>
  <c r="P27" i="1" s="1"/>
  <c r="L27" i="1"/>
  <c r="O27" i="1" s="1"/>
  <c r="I27" i="1"/>
  <c r="N26" i="1"/>
  <c r="P26" i="1" s="1"/>
  <c r="L26" i="1"/>
  <c r="O26" i="1" s="1"/>
  <c r="I26" i="1"/>
  <c r="N25" i="1"/>
  <c r="P25" i="1" s="1"/>
  <c r="L25" i="1"/>
  <c r="O25" i="1" s="1"/>
  <c r="I25" i="1"/>
  <c r="N24" i="1"/>
  <c r="P24" i="1" s="1"/>
  <c r="L24" i="1"/>
  <c r="O24" i="1" s="1"/>
  <c r="I24" i="1"/>
  <c r="N23" i="1"/>
  <c r="P23" i="1" s="1"/>
  <c r="L23" i="1"/>
  <c r="O23" i="1" s="1"/>
  <c r="I23" i="1"/>
  <c r="N22" i="1"/>
  <c r="P22" i="1" s="1"/>
  <c r="L22" i="1"/>
  <c r="O22" i="1" s="1"/>
  <c r="I22" i="1"/>
  <c r="N21" i="1"/>
  <c r="P21" i="1" s="1"/>
  <c r="L21" i="1"/>
  <c r="O21" i="1" s="1"/>
  <c r="I21" i="1"/>
  <c r="N20" i="1"/>
  <c r="P20" i="1" s="1"/>
  <c r="L20" i="1"/>
  <c r="O20" i="1" s="1"/>
  <c r="I20" i="1"/>
  <c r="N19" i="1"/>
  <c r="P19" i="1" s="1"/>
  <c r="L19" i="1"/>
  <c r="O19" i="1" s="1"/>
  <c r="I19" i="1"/>
  <c r="N18" i="1"/>
  <c r="P18" i="1" s="1"/>
  <c r="L18" i="1"/>
  <c r="O18" i="1" s="1"/>
  <c r="I18" i="1"/>
  <c r="N17" i="1"/>
  <c r="P17" i="1" s="1"/>
  <c r="L17" i="1"/>
  <c r="O17" i="1" s="1"/>
  <c r="I17" i="1"/>
  <c r="N16" i="1"/>
  <c r="P16" i="1" s="1"/>
  <c r="L16" i="1"/>
  <c r="O16" i="1" s="1"/>
  <c r="I16" i="1"/>
  <c r="N15" i="1"/>
  <c r="P15" i="1" s="1"/>
  <c r="L15" i="1"/>
  <c r="O15" i="1" s="1"/>
  <c r="I15" i="1"/>
  <c r="N14" i="1"/>
  <c r="P14" i="1" s="1"/>
  <c r="L14" i="1"/>
  <c r="O14" i="1" s="1"/>
  <c r="I14" i="1"/>
  <c r="N13" i="1"/>
  <c r="P13" i="1" s="1"/>
  <c r="L13" i="1"/>
  <c r="O13" i="1" s="1"/>
  <c r="I13" i="1"/>
  <c r="N12" i="1"/>
  <c r="P12" i="1" s="1"/>
  <c r="L12" i="1"/>
  <c r="O12" i="1" s="1"/>
  <c r="I12" i="1"/>
  <c r="B12" i="1"/>
  <c r="N11" i="1"/>
  <c r="P11" i="1" s="1"/>
  <c r="L11" i="1"/>
  <c r="O11" i="1" s="1"/>
  <c r="T11" i="1" s="1"/>
  <c r="I11" i="1"/>
  <c r="J11" i="1" s="1"/>
  <c r="Q11" i="1" s="1"/>
  <c r="T12" i="1" l="1"/>
  <c r="T13" i="1" s="1"/>
  <c r="T14" i="1" s="1"/>
  <c r="T15" i="1" s="1"/>
  <c r="T16" i="1" s="1"/>
  <c r="T17" i="1" s="1"/>
  <c r="T18" i="1" s="1"/>
  <c r="T19" i="1" s="1"/>
  <c r="T20" i="1" s="1"/>
  <c r="T21" i="1" s="1"/>
  <c r="T22" i="1"/>
  <c r="T23" i="1" s="1"/>
  <c r="B13" i="1"/>
  <c r="E12" i="1"/>
  <c r="T24" i="1"/>
  <c r="T25" i="1" s="1"/>
  <c r="T26" i="1" s="1"/>
  <c r="T27" i="1" s="1"/>
  <c r="T28" i="1" s="1"/>
  <c r="T29" i="1" s="1"/>
  <c r="T30" i="1" s="1"/>
  <c r="T31" i="1" s="1"/>
  <c r="R11" i="1"/>
  <c r="S11" i="1" s="1"/>
  <c r="U11" i="1"/>
  <c r="J12" i="1"/>
  <c r="Q12" i="1" s="1"/>
  <c r="B14" i="1" l="1"/>
  <c r="E13" i="1"/>
  <c r="U12" i="1"/>
  <c r="R12" i="1"/>
  <c r="S12" i="1" s="1"/>
  <c r="J13" i="1"/>
  <c r="B15" i="1" l="1"/>
  <c r="E14" i="1"/>
  <c r="Q13" i="1"/>
  <c r="J14" i="1"/>
  <c r="B16" i="1" l="1"/>
  <c r="E15" i="1"/>
  <c r="Q14" i="1"/>
  <c r="J15" i="1"/>
  <c r="R13" i="1"/>
  <c r="S13" i="1" s="1"/>
  <c r="U13" i="1"/>
  <c r="B17" i="1" l="1"/>
  <c r="E16" i="1"/>
  <c r="Q15" i="1"/>
  <c r="J16" i="1"/>
  <c r="U14" i="1"/>
  <c r="R14" i="1"/>
  <c r="S14" i="1" s="1"/>
  <c r="B18" i="1" l="1"/>
  <c r="E17" i="1"/>
  <c r="Q16" i="1"/>
  <c r="J17" i="1"/>
  <c r="R15" i="1"/>
  <c r="S15" i="1" s="1"/>
  <c r="U15" i="1"/>
  <c r="B19" i="1" l="1"/>
  <c r="E18" i="1"/>
  <c r="Q17" i="1"/>
  <c r="J18" i="1"/>
  <c r="U16" i="1"/>
  <c r="R16" i="1"/>
  <c r="S16" i="1" s="1"/>
  <c r="B20" i="1" l="1"/>
  <c r="E19" i="1"/>
  <c r="Q18" i="1"/>
  <c r="J19" i="1"/>
  <c r="R17" i="1"/>
  <c r="S17" i="1" s="1"/>
  <c r="U17" i="1"/>
  <c r="B21" i="1" l="1"/>
  <c r="E20" i="1"/>
  <c r="Q19" i="1"/>
  <c r="J20" i="1"/>
  <c r="U18" i="1"/>
  <c r="R18" i="1"/>
  <c r="S18" i="1" s="1"/>
  <c r="B22" i="1" l="1"/>
  <c r="E21" i="1"/>
  <c r="J21" i="1"/>
  <c r="Q20" i="1"/>
  <c r="R19" i="1"/>
  <c r="S19" i="1" s="1"/>
  <c r="U19" i="1"/>
  <c r="B23" i="1" l="1"/>
  <c r="E22" i="1"/>
  <c r="U20" i="1"/>
  <c r="R20" i="1"/>
  <c r="S20" i="1" s="1"/>
  <c r="Q21" i="1"/>
  <c r="J22" i="1"/>
  <c r="B24" i="1" l="1"/>
  <c r="E23" i="1"/>
  <c r="Q22" i="1"/>
  <c r="J23" i="1"/>
  <c r="R21" i="1"/>
  <c r="S21" i="1" s="1"/>
  <c r="U21" i="1"/>
  <c r="B25" i="1" l="1"/>
  <c r="E24" i="1"/>
  <c r="Q23" i="1"/>
  <c r="J24" i="1"/>
  <c r="U22" i="1"/>
  <c r="R22" i="1"/>
  <c r="S22" i="1" s="1"/>
  <c r="B26" i="1" l="1"/>
  <c r="E25" i="1"/>
  <c r="Q24" i="1"/>
  <c r="J25" i="1"/>
  <c r="R23" i="1"/>
  <c r="S23" i="1" s="1"/>
  <c r="U23" i="1"/>
  <c r="B27" i="1" l="1"/>
  <c r="E26" i="1"/>
  <c r="Q25" i="1"/>
  <c r="J26" i="1"/>
  <c r="U24" i="1"/>
  <c r="R24" i="1"/>
  <c r="S24" i="1" s="1"/>
  <c r="B28" i="1" l="1"/>
  <c r="E27" i="1"/>
  <c r="Q26" i="1"/>
  <c r="J27" i="1"/>
  <c r="R25" i="1"/>
  <c r="S25" i="1" s="1"/>
  <c r="U25" i="1"/>
  <c r="B29" i="1" l="1"/>
  <c r="E28" i="1"/>
  <c r="Q27" i="1"/>
  <c r="J28" i="1"/>
  <c r="U26" i="1"/>
  <c r="R26" i="1"/>
  <c r="S26" i="1" s="1"/>
  <c r="B30" i="1" l="1"/>
  <c r="E29" i="1"/>
  <c r="R27" i="1"/>
  <c r="S27" i="1" s="1"/>
  <c r="U27" i="1"/>
  <c r="J29" i="1"/>
  <c r="Q28" i="1"/>
  <c r="B31" i="1" l="1"/>
  <c r="E31" i="1" s="1"/>
  <c r="E30" i="1"/>
  <c r="U28" i="1"/>
  <c r="R28" i="1"/>
  <c r="S28" i="1" s="1"/>
  <c r="J30" i="1"/>
  <c r="Q29" i="1"/>
  <c r="Q30" i="1" l="1"/>
  <c r="J31" i="1"/>
  <c r="R29" i="1"/>
  <c r="S29" i="1" s="1"/>
  <c r="U29" i="1"/>
  <c r="Q31" i="1" l="1"/>
  <c r="U30" i="1"/>
  <c r="R30" i="1"/>
  <c r="S30" i="1" s="1"/>
  <c r="R31" i="1" l="1"/>
  <c r="S31" i="1" s="1"/>
  <c r="U31" i="1"/>
</calcChain>
</file>

<file path=xl/sharedStrings.xml><?xml version="1.0" encoding="utf-8"?>
<sst xmlns="http://schemas.openxmlformats.org/spreadsheetml/2006/main" count="118" uniqueCount="63">
  <si>
    <t>SOFR Compounded in Arrears – Rate I</t>
  </si>
  <si>
    <t>Formula Code to be used:</t>
  </si>
  <si>
    <t>System Info table ‘AF’ (Formula Code), New Code ‘6’ STANDARD COMPOUND %1 SIMP MARG</t>
  </si>
  <si>
    <t>Required Entry: 
Interest from/to dates</t>
  </si>
  <si>
    <t>*</t>
  </si>
  <si>
    <t>Required entry</t>
  </si>
  <si>
    <t>Calculated:
# of days* Index/basis</t>
  </si>
  <si>
    <t>Calculated: 
(1 + Effective Rate) * (1 + Prior day Compounded Rate) - 1</t>
  </si>
  <si>
    <t>optional entry</t>
  </si>
  <si>
    <t>Calculated:
# of days* Margin/basis</t>
  </si>
  <si>
    <t>Calculated:
 #Days *Spread/basis</t>
  </si>
  <si>
    <t>Calculated: 
Balance* Simple Effective Margin</t>
  </si>
  <si>
    <t>Calculated:
Balance* effective spread adjustment</t>
  </si>
  <si>
    <t>Calculated: Balance* Compounded Effective Index Rate</t>
  </si>
  <si>
    <t>comments</t>
  </si>
  <si>
    <t>Balance</t>
  </si>
  <si>
    <t>Index</t>
  </si>
  <si>
    <t>Basis</t>
  </si>
  <si>
    <t>Effective Index Rate</t>
  </si>
  <si>
    <t>Compounded Effective Index Rate</t>
  </si>
  <si>
    <t>Simple Effective Margin</t>
  </si>
  <si>
    <t>Effective Spread Adjustment</t>
  </si>
  <si>
    <t>Simple Margin Accrued Interest</t>
  </si>
  <si>
    <t>Spread Adjustment Accrued Interest</t>
  </si>
  <si>
    <t>Compounded Rate I Accrued Interest</t>
  </si>
  <si>
    <t>Daily Accrued Interest on Compounded Rate</t>
  </si>
  <si>
    <t>Daily Accrued Interest plus Margin &amp; Spread (Per diem)</t>
  </si>
  <si>
    <t>Total Cumulative Accrual</t>
  </si>
  <si>
    <t>Cumluative Margin+Spread</t>
  </si>
  <si>
    <t>Calculated:( today's margin+ spread)+(Prior margin+spread)</t>
  </si>
  <si>
    <t>rate change</t>
  </si>
  <si>
    <t>add 4/19 to holiday calendar</t>
  </si>
  <si>
    <t>*for compounding # of days will need to be adjusted for weekends &amp; holidays-remove sat/sun change Friday to 3</t>
  </si>
  <si>
    <t>Optional entry</t>
  </si>
  <si>
    <t>Calculated: Balance* Simple Effective Margin</t>
  </si>
  <si>
    <t>Calculated: 
Unpaid Principal Balance * Effective Rate + (1+ Effective Rate) * Accrued Interest of Prior Day</t>
  </si>
  <si>
    <t>Compounded Rate II Accrued Interest</t>
  </si>
  <si>
    <t>Daily Accrued Interest</t>
  </si>
  <si>
    <t>Calculated: Compounded Accrued Interest (col O)today minus yesterday</t>
  </si>
  <si>
    <t>Cumulative Margin &amp; Spread</t>
  </si>
  <si>
    <t>Calculated: Daily Accrued Interest + Margin+Spread</t>
  </si>
  <si>
    <t>Total cumulative Accrual</t>
  </si>
  <si>
    <t>This is the expected result at the end of the accrual period of 4/1/19 thru 4/30/19 for the 5/1/19 receivable with  rate changes. Adjusted for Holidays &amp; weekends</t>
  </si>
  <si>
    <r>
      <t>Weighting 
(n</t>
    </r>
    <r>
      <rPr>
        <b/>
        <vertAlign val="subscript"/>
        <sz val="10"/>
        <rFont val="Calibri"/>
        <family val="2"/>
        <scheme val="minor"/>
      </rPr>
      <t>i</t>
    </r>
    <r>
      <rPr>
        <b/>
        <sz val="10"/>
        <rFont val="Calibri"/>
        <family val="2"/>
        <scheme val="minor"/>
      </rPr>
      <t>)</t>
    </r>
  </si>
  <si>
    <t>Lookback Days</t>
  </si>
  <si>
    <t>Optional Entry</t>
  </si>
  <si>
    <t>Interest Period Dates</t>
  </si>
  <si>
    <t>Date of Applicable Rate</t>
  </si>
  <si>
    <t>comments
 (rate changes, changes to principal balance, etc)</t>
  </si>
  <si>
    <t>SOFR Compounded in Arrears – Rate II</t>
  </si>
  <si>
    <t>System Info table ‘AF’ (Formula Code), New Code ‘7’ STANDARD COMPOUND %2 SIMP MARG</t>
  </si>
  <si>
    <t>Calculated: Compounded Accrued Interest (col P)today minus yesterday</t>
  </si>
  <si>
    <t xml:space="preserve">Calculated:
Daily Accrued Interest On Compound Rate + Margin Accrued interest  + Spread </t>
  </si>
  <si>
    <t>Calculated:
Compound Rate II Accrued Interest + Cumulative margin &amp; spread</t>
  </si>
  <si>
    <t>Calculated:
Current Date - Lookback days</t>
  </si>
  <si>
    <t>Calculated:
Compounded Accrued Interest+ Cumulative Margin &amp; Spread</t>
  </si>
  <si>
    <r>
      <t># of days 
(n</t>
    </r>
    <r>
      <rPr>
        <b/>
        <vertAlign val="subscript"/>
        <sz val="10"/>
        <rFont val="Calibri"/>
        <family val="2"/>
        <scheme val="minor"/>
      </rPr>
      <t>i</t>
    </r>
    <r>
      <rPr>
        <b/>
        <sz val="10"/>
        <rFont val="Calibri"/>
        <family val="2"/>
        <scheme val="minor"/>
      </rPr>
      <t>)</t>
    </r>
  </si>
  <si>
    <t>Spread Adj (Margin # 2 %)</t>
  </si>
  <si>
    <t>Margin 
 or (Margin # 1 %)</t>
  </si>
  <si>
    <t>Adjustable Method to be used:</t>
  </si>
  <si>
    <t>Margin 
 or(Margin # 1 %)</t>
  </si>
  <si>
    <t>Compounding the Rate Simple Margin  Interest Only B66</t>
  </si>
  <si>
    <t>Compounding the Balance Simple Margin  Interest Only B66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</si>
</sst>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00%"/>
    <numFmt numFmtId="165" formatCode="0.0000%"/>
    <numFmt numFmtId="166" formatCode="_(* #,##0.00000000_);_(* \(#,##0.00000000\);_(* &quot;-&quot;??_);_(@_)"/>
    <numFmt numFmtId="167" formatCode="_(* #,##0.0000000_);_(* \(#,##0.0000000\);_(* &quot;-&quot;??_);_(@_)"/>
    <numFmt numFmtId="168" formatCode="[$-F800]dddd\,\ mmmm\ dd\,\ yyyy"/>
    <numFmt numFmtId="169" formatCode="0.0000000%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9"/>
      <color rgb="FF3366FF"/>
      <name val="Calibri"/>
      <family val="2"/>
      <scheme val="minor"/>
    </font>
    <font>
      <sz val="9"/>
      <color rgb="FF3366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4" fillId="0" borderId="2" xfId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6" fontId="4" fillId="0" borderId="2" xfId="2" applyNumberFormat="1" applyFont="1" applyBorder="1" applyAlignment="1">
      <alignment horizontal="center"/>
    </xf>
    <xf numFmtId="167" fontId="4" fillId="0" borderId="2" xfId="2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4" xfId="1" applyFont="1" applyBorder="1"/>
    <xf numFmtId="0" fontId="6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2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0" fontId="0" fillId="2" borderId="0" xfId="0" applyFill="1"/>
    <xf numFmtId="0" fontId="8" fillId="2" borderId="0" xfId="1" applyFont="1" applyFill="1" applyAlignment="1">
      <alignment horizontal="center"/>
    </xf>
    <xf numFmtId="164" fontId="8" fillId="2" borderId="0" xfId="1" applyNumberFormat="1" applyFont="1" applyFill="1" applyAlignment="1">
      <alignment horizontal="center"/>
    </xf>
    <xf numFmtId="164" fontId="8" fillId="2" borderId="6" xfId="1" applyNumberFormat="1" applyFont="1" applyFill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0" fontId="9" fillId="2" borderId="5" xfId="0" applyFont="1" applyFill="1" applyBorder="1" applyAlignment="1">
      <alignment vertical="center"/>
    </xf>
    <xf numFmtId="0" fontId="4" fillId="2" borderId="0" xfId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vertical="top"/>
    </xf>
    <xf numFmtId="0" fontId="7" fillId="2" borderId="0" xfId="0" applyFont="1" applyFill="1" applyAlignment="1">
      <alignment vertical="center"/>
    </xf>
    <xf numFmtId="0" fontId="4" fillId="0" borderId="4" xfId="1" applyFont="1" applyBorder="1" applyAlignment="1">
      <alignment wrapText="1"/>
    </xf>
    <xf numFmtId="0" fontId="4" fillId="0" borderId="4" xfId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6" fontId="4" fillId="0" borderId="4" xfId="2" applyNumberFormat="1" applyFont="1" applyBorder="1" applyAlignment="1">
      <alignment horizontal="center"/>
    </xf>
    <xf numFmtId="167" fontId="4" fillId="0" borderId="4" xfId="2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14" fontId="8" fillId="0" borderId="4" xfId="1" applyNumberFormat="1" applyFont="1" applyBorder="1" applyAlignment="1">
      <alignment horizontal="center" wrapText="1"/>
    </xf>
    <xf numFmtId="1" fontId="8" fillId="0" borderId="4" xfId="1" applyNumberFormat="1" applyFont="1" applyBorder="1" applyAlignment="1">
      <alignment horizontal="center"/>
    </xf>
    <xf numFmtId="164" fontId="10" fillId="0" borderId="4" xfId="1" applyNumberFormat="1" applyFont="1" applyBorder="1" applyAlignment="1">
      <alignment horizontal="center" wrapText="1"/>
    </xf>
    <xf numFmtId="165" fontId="10" fillId="0" borderId="4" xfId="1" applyNumberFormat="1" applyFont="1" applyBorder="1" applyAlignment="1">
      <alignment horizontal="center" wrapText="1"/>
    </xf>
    <xf numFmtId="166" fontId="10" fillId="0" borderId="4" xfId="2" applyNumberFormat="1" applyFont="1" applyBorder="1" applyAlignment="1">
      <alignment horizontal="center" wrapText="1"/>
    </xf>
    <xf numFmtId="167" fontId="10" fillId="0" borderId="4" xfId="2" applyNumberFormat="1" applyFont="1" applyBorder="1" applyAlignment="1">
      <alignment horizontal="center" wrapText="1"/>
    </xf>
    <xf numFmtId="2" fontId="10" fillId="0" borderId="4" xfId="1" applyNumberFormat="1" applyFont="1" applyBorder="1" applyAlignment="1">
      <alignment horizontal="center" wrapText="1"/>
    </xf>
    <xf numFmtId="0" fontId="8" fillId="2" borderId="4" xfId="1" applyFont="1" applyFill="1" applyBorder="1" applyAlignment="1">
      <alignment horizontal="center"/>
    </xf>
    <xf numFmtId="0" fontId="8" fillId="0" borderId="4" xfId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 wrapText="1"/>
    </xf>
    <xf numFmtId="165" fontId="8" fillId="0" borderId="4" xfId="1" applyNumberFormat="1" applyFont="1" applyBorder="1" applyAlignment="1">
      <alignment horizontal="center" wrapText="1"/>
    </xf>
    <xf numFmtId="166" fontId="8" fillId="0" borderId="4" xfId="2" applyNumberFormat="1" applyFont="1" applyBorder="1" applyAlignment="1">
      <alignment horizontal="center" wrapText="1"/>
    </xf>
    <xf numFmtId="167" fontId="8" fillId="0" borderId="4" xfId="2" applyNumberFormat="1" applyFont="1" applyBorder="1" applyAlignment="1">
      <alignment horizontal="center" wrapText="1"/>
    </xf>
    <xf numFmtId="2" fontId="8" fillId="0" borderId="4" xfId="1" applyNumberFormat="1" applyFont="1" applyBorder="1" applyAlignment="1">
      <alignment horizontal="center" wrapText="1"/>
    </xf>
    <xf numFmtId="0" fontId="4" fillId="2" borderId="4" xfId="1" applyFont="1" applyFill="1" applyBorder="1"/>
    <xf numFmtId="164" fontId="4" fillId="3" borderId="4" xfId="1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6" fontId="4" fillId="3" borderId="4" xfId="2" applyNumberFormat="1" applyFont="1" applyFill="1" applyBorder="1" applyAlignment="1">
      <alignment horizontal="center"/>
    </xf>
    <xf numFmtId="167" fontId="4" fillId="3" borderId="4" xfId="2" applyNumberFormat="1" applyFont="1" applyFill="1" applyBorder="1" applyAlignment="1">
      <alignment horizontal="center"/>
    </xf>
    <xf numFmtId="2" fontId="4" fillId="3" borderId="4" xfId="1" applyNumberFormat="1" applyFont="1" applyFill="1" applyBorder="1" applyAlignment="1">
      <alignment horizontal="center"/>
    </xf>
    <xf numFmtId="167" fontId="11" fillId="0" borderId="4" xfId="2" applyNumberFormat="1" applyFont="1" applyBorder="1" applyAlignment="1">
      <alignment horizontal="center"/>
    </xf>
    <xf numFmtId="168" fontId="4" fillId="0" borderId="4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" fontId="4" fillId="3" borderId="4" xfId="1" applyNumberFormat="1" applyFont="1" applyFill="1" applyBorder="1" applyAlignment="1">
      <alignment horizontal="center"/>
    </xf>
    <xf numFmtId="169" fontId="11" fillId="3" borderId="4" xfId="1" applyNumberFormat="1" applyFont="1" applyFill="1" applyBorder="1" applyAlignment="1">
      <alignment horizontal="center"/>
    </xf>
    <xf numFmtId="169" fontId="4" fillId="3" borderId="4" xfId="1" applyNumberFormat="1" applyFont="1" applyFill="1" applyBorder="1" applyAlignment="1">
      <alignment horizontal="center"/>
    </xf>
    <xf numFmtId="166" fontId="11" fillId="3" borderId="4" xfId="2" applyNumberFormat="1" applyFont="1" applyFill="1" applyBorder="1" applyAlignment="1">
      <alignment horizontal="center"/>
    </xf>
    <xf numFmtId="167" fontId="11" fillId="3" borderId="4" xfId="2" applyNumberFormat="1" applyFont="1" applyFill="1" applyBorder="1" applyAlignment="1">
      <alignment horizontal="center"/>
    </xf>
    <xf numFmtId="43" fontId="11" fillId="3" borderId="4" xfId="3" applyFont="1" applyFill="1" applyBorder="1" applyAlignment="1">
      <alignment horizontal="center"/>
    </xf>
    <xf numFmtId="168" fontId="8" fillId="0" borderId="4" xfId="1" applyNumberFormat="1" applyFont="1" applyBorder="1" applyAlignment="1">
      <alignment horizontal="right"/>
    </xf>
    <xf numFmtId="0" fontId="14" fillId="0" borderId="4" xfId="1" applyFont="1" applyBorder="1" applyAlignment="1">
      <alignment wrapText="1"/>
    </xf>
    <xf numFmtId="164" fontId="4" fillId="0" borderId="4" xfId="5" applyNumberFormat="1" applyFont="1" applyBorder="1" applyAlignment="1">
      <alignment horizontal="center"/>
    </xf>
    <xf numFmtId="0" fontId="4" fillId="0" borderId="4" xfId="5" applyFont="1" applyBorder="1"/>
    <xf numFmtId="164" fontId="8" fillId="0" borderId="4" xfId="5" applyNumberFormat="1" applyFont="1" applyBorder="1" applyAlignment="1">
      <alignment horizontal="center"/>
    </xf>
    <xf numFmtId="0" fontId="4" fillId="0" borderId="4" xfId="5" applyFont="1" applyBorder="1" applyAlignment="1">
      <alignment wrapText="1"/>
    </xf>
    <xf numFmtId="0" fontId="4" fillId="0" borderId="4" xfId="5" applyFont="1" applyBorder="1" applyAlignment="1">
      <alignment horizontal="center"/>
    </xf>
    <xf numFmtId="165" fontId="4" fillId="0" borderId="4" xfId="5" applyNumberFormat="1" applyFont="1" applyBorder="1" applyAlignment="1">
      <alignment horizontal="center"/>
    </xf>
    <xf numFmtId="2" fontId="4" fillId="0" borderId="4" xfId="5" applyNumberFormat="1" applyFont="1" applyBorder="1" applyAlignment="1">
      <alignment horizontal="center"/>
    </xf>
    <xf numFmtId="0" fontId="8" fillId="0" borderId="4" xfId="5" applyFont="1" applyBorder="1" applyAlignment="1">
      <alignment wrapText="1"/>
    </xf>
    <xf numFmtId="0" fontId="8" fillId="0" borderId="4" xfId="5" applyFont="1" applyBorder="1" applyAlignment="1">
      <alignment horizontal="center"/>
    </xf>
    <xf numFmtId="14" fontId="8" fillId="0" borderId="4" xfId="5" applyNumberFormat="1" applyFont="1" applyBorder="1" applyAlignment="1">
      <alignment horizontal="center" wrapText="1"/>
    </xf>
    <xf numFmtId="1" fontId="8" fillId="0" borderId="4" xfId="5" applyNumberFormat="1" applyFont="1" applyBorder="1" applyAlignment="1">
      <alignment horizontal="center"/>
    </xf>
    <xf numFmtId="164" fontId="10" fillId="0" borderId="4" xfId="5" applyNumberFormat="1" applyFont="1" applyBorder="1" applyAlignment="1">
      <alignment horizontal="center" wrapText="1"/>
    </xf>
    <xf numFmtId="165" fontId="10" fillId="0" borderId="4" xfId="5" applyNumberFormat="1" applyFont="1" applyBorder="1" applyAlignment="1">
      <alignment horizontal="center" wrapText="1"/>
    </xf>
    <xf numFmtId="2" fontId="10" fillId="0" borderId="4" xfId="5" applyNumberFormat="1" applyFont="1" applyBorder="1" applyAlignment="1">
      <alignment horizontal="center" wrapText="1"/>
    </xf>
    <xf numFmtId="0" fontId="8" fillId="0" borderId="4" xfId="5" applyFont="1" applyBorder="1" applyAlignment="1">
      <alignment horizontal="center" wrapText="1"/>
    </xf>
    <xf numFmtId="164" fontId="8" fillId="0" borderId="4" xfId="5" applyNumberFormat="1" applyFont="1" applyBorder="1" applyAlignment="1">
      <alignment horizontal="center" wrapText="1"/>
    </xf>
    <xf numFmtId="165" fontId="8" fillId="0" borderId="4" xfId="5" applyNumberFormat="1" applyFont="1" applyBorder="1" applyAlignment="1">
      <alignment horizontal="center" wrapText="1"/>
    </xf>
    <xf numFmtId="2" fontId="8" fillId="0" borderId="4" xfId="5" applyNumberFormat="1" applyFont="1" applyBorder="1" applyAlignment="1">
      <alignment horizontal="center" wrapText="1"/>
    </xf>
    <xf numFmtId="4" fontId="4" fillId="0" borderId="4" xfId="5" applyNumberFormat="1" applyFont="1" applyBorder="1" applyAlignment="1">
      <alignment horizontal="center"/>
    </xf>
    <xf numFmtId="169" fontId="4" fillId="0" borderId="4" xfId="5" applyNumberFormat="1" applyFont="1" applyBorder="1" applyAlignment="1">
      <alignment horizontal="center"/>
    </xf>
    <xf numFmtId="1" fontId="4" fillId="0" borderId="4" xfId="5" applyNumberFormat="1" applyFont="1" applyBorder="1" applyAlignment="1">
      <alignment horizontal="center"/>
    </xf>
    <xf numFmtId="169" fontId="11" fillId="0" borderId="4" xfId="5" applyNumberFormat="1" applyFont="1" applyBorder="1" applyAlignment="1">
      <alignment horizontal="center"/>
    </xf>
    <xf numFmtId="166" fontId="11" fillId="0" borderId="4" xfId="2" applyNumberFormat="1" applyFont="1" applyBorder="1" applyAlignment="1">
      <alignment horizontal="center"/>
    </xf>
    <xf numFmtId="43" fontId="11" fillId="0" borderId="4" xfId="3" applyFont="1" applyBorder="1" applyAlignment="1">
      <alignment horizontal="center"/>
    </xf>
    <xf numFmtId="168" fontId="4" fillId="0" borderId="4" xfId="5" applyNumberFormat="1" applyFont="1" applyBorder="1" applyAlignment="1">
      <alignment horizontal="right"/>
    </xf>
    <xf numFmtId="164" fontId="8" fillId="0" borderId="4" xfId="5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164" fontId="4" fillId="0" borderId="5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0" fontId="4" fillId="0" borderId="8" xfId="1" applyFont="1" applyBorder="1" applyAlignment="1">
      <alignment wrapText="1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164" fontId="4" fillId="0" borderId="8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6" fontId="4" fillId="0" borderId="8" xfId="2" applyNumberFormat="1" applyFont="1" applyBorder="1" applyAlignment="1">
      <alignment horizontal="center"/>
    </xf>
    <xf numFmtId="167" fontId="4" fillId="0" borderId="8" xfId="2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 vertical="top" wrapText="1"/>
    </xf>
    <xf numFmtId="167" fontId="4" fillId="0" borderId="5" xfId="2" applyNumberFormat="1" applyFont="1" applyBorder="1" applyAlignment="1">
      <alignment horizontal="center"/>
    </xf>
    <xf numFmtId="0" fontId="4" fillId="2" borderId="2" xfId="6" applyFont="1" applyFill="1" applyBorder="1" applyAlignment="1">
      <alignment horizontal="center"/>
    </xf>
    <xf numFmtId="164" fontId="4" fillId="2" borderId="2" xfId="6" applyNumberFormat="1" applyFont="1" applyFill="1" applyBorder="1" applyAlignment="1">
      <alignment horizontal="center"/>
    </xf>
    <xf numFmtId="164" fontId="4" fillId="2" borderId="3" xfId="6" applyNumberFormat="1" applyFont="1" applyFill="1" applyBorder="1" applyAlignment="1">
      <alignment horizontal="center"/>
    </xf>
    <xf numFmtId="0" fontId="8" fillId="2" borderId="0" xfId="6" applyFont="1" applyFill="1" applyAlignment="1">
      <alignment horizontal="center"/>
    </xf>
    <xf numFmtId="164" fontId="8" fillId="2" borderId="0" xfId="6" applyNumberFormat="1" applyFont="1" applyFill="1" applyAlignment="1">
      <alignment horizontal="center"/>
    </xf>
    <xf numFmtId="164" fontId="8" fillId="2" borderId="6" xfId="6" applyNumberFormat="1" applyFont="1" applyFill="1" applyBorder="1" applyAlignment="1">
      <alignment horizontal="center"/>
    </xf>
    <xf numFmtId="0" fontId="4" fillId="2" borderId="0" xfId="6" applyFont="1" applyFill="1" applyAlignment="1">
      <alignment horizontal="center"/>
    </xf>
    <xf numFmtId="164" fontId="4" fillId="2" borderId="0" xfId="6" applyNumberFormat="1" applyFont="1" applyFill="1" applyAlignment="1">
      <alignment horizontal="center"/>
    </xf>
    <xf numFmtId="164" fontId="4" fillId="2" borderId="6" xfId="6" applyNumberFormat="1" applyFont="1" applyFill="1" applyBorder="1" applyAlignment="1">
      <alignment horizontal="center"/>
    </xf>
    <xf numFmtId="0" fontId="4" fillId="0" borderId="2" xfId="5" applyFont="1" applyBorder="1"/>
    <xf numFmtId="0" fontId="4" fillId="0" borderId="3" xfId="5" applyFont="1" applyBorder="1"/>
    <xf numFmtId="0" fontId="4" fillId="0" borderId="0" xfId="5" applyFont="1" applyBorder="1"/>
    <xf numFmtId="0" fontId="4" fillId="0" borderId="6" xfId="5" applyFont="1" applyBorder="1"/>
    <xf numFmtId="0" fontId="4" fillId="0" borderId="8" xfId="5" applyFont="1" applyBorder="1"/>
    <xf numFmtId="0" fontId="4" fillId="0" borderId="9" xfId="5" applyFont="1" applyBorder="1"/>
    <xf numFmtId="164" fontId="4" fillId="0" borderId="12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8" fontId="11" fillId="0" borderId="4" xfId="5" applyNumberFormat="1" applyFont="1" applyFill="1" applyBorder="1" applyAlignment="1">
      <alignment horizontal="right"/>
    </xf>
    <xf numFmtId="0" fontId="4" fillId="0" borderId="7" xfId="1" applyFont="1" applyBorder="1" applyAlignment="1">
      <alignment wrapText="1"/>
    </xf>
    <xf numFmtId="2" fontId="4" fillId="0" borderId="8" xfId="1" applyNumberFormat="1" applyFont="1" applyBorder="1" applyAlignment="1">
      <alignment horizontal="center"/>
    </xf>
    <xf numFmtId="2" fontId="4" fillId="0" borderId="9" xfId="1" applyNumberFormat="1" applyFont="1" applyBorder="1" applyAlignment="1">
      <alignment horizontal="center"/>
    </xf>
    <xf numFmtId="164" fontId="8" fillId="0" borderId="14" xfId="1" applyNumberFormat="1" applyFont="1" applyBorder="1" applyAlignment="1">
      <alignment horizontal="center"/>
    </xf>
    <xf numFmtId="164" fontId="4" fillId="0" borderId="14" xfId="1" applyNumberFormat="1" applyFont="1" applyBorder="1" applyAlignment="1">
      <alignment horizontal="center"/>
    </xf>
    <xf numFmtId="164" fontId="4" fillId="0" borderId="5" xfId="1" applyNumberFormat="1" applyFont="1" applyFill="1" applyBorder="1" applyAlignment="1">
      <alignment horizontal="center" vertical="top" wrapText="1"/>
    </xf>
    <xf numFmtId="0" fontId="8" fillId="0" borderId="11" xfId="1" applyFont="1" applyBorder="1" applyAlignment="1">
      <alignment horizontal="center"/>
    </xf>
    <xf numFmtId="0" fontId="12" fillId="0" borderId="1" xfId="1" applyFont="1" applyFill="1" applyBorder="1"/>
    <xf numFmtId="164" fontId="4" fillId="2" borderId="1" xfId="1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64" fontId="4" fillId="2" borderId="3" xfId="1" applyNumberFormat="1" applyFont="1" applyFill="1" applyBorder="1" applyAlignment="1">
      <alignment horizontal="center" vertical="top" wrapText="1"/>
    </xf>
    <xf numFmtId="164" fontId="4" fillId="2" borderId="5" xfId="1" applyNumberFormat="1" applyFont="1" applyFill="1" applyBorder="1" applyAlignment="1">
      <alignment horizontal="center" vertical="top" wrapText="1"/>
    </xf>
    <xf numFmtId="164" fontId="4" fillId="2" borderId="0" xfId="1" applyNumberFormat="1" applyFont="1" applyFill="1" applyAlignment="1">
      <alignment horizontal="center" vertical="top" wrapText="1"/>
    </xf>
    <xf numFmtId="164" fontId="4" fillId="2" borderId="6" xfId="1" applyNumberFormat="1" applyFont="1" applyFill="1" applyBorder="1" applyAlignment="1">
      <alignment horizontal="center" vertical="top" wrapText="1"/>
    </xf>
    <xf numFmtId="164" fontId="4" fillId="3" borderId="12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top"/>
    </xf>
    <xf numFmtId="164" fontId="4" fillId="2" borderId="3" xfId="1" applyNumberFormat="1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top"/>
    </xf>
    <xf numFmtId="164" fontId="4" fillId="2" borderId="0" xfId="1" applyNumberFormat="1" applyFont="1" applyFill="1" applyBorder="1" applyAlignment="1">
      <alignment horizontal="center" vertical="top"/>
    </xf>
    <xf numFmtId="164" fontId="4" fillId="2" borderId="6" xfId="1" applyNumberFormat="1" applyFont="1" applyFill="1" applyBorder="1" applyAlignment="1">
      <alignment horizontal="center" vertical="top"/>
    </xf>
    <xf numFmtId="164" fontId="8" fillId="4" borderId="4" xfId="1" applyNumberFormat="1" applyFont="1" applyFill="1" applyBorder="1" applyAlignment="1">
      <alignment horizontal="center"/>
    </xf>
    <xf numFmtId="1" fontId="4" fillId="4" borderId="4" xfId="5" applyNumberFormat="1" applyFont="1" applyFill="1" applyBorder="1" applyAlignment="1">
      <alignment horizontal="center"/>
    </xf>
    <xf numFmtId="169" fontId="11" fillId="4" borderId="4" xfId="5" applyNumberFormat="1" applyFont="1" applyFill="1" applyBorder="1" applyAlignment="1">
      <alignment horizontal="center"/>
    </xf>
    <xf numFmtId="169" fontId="4" fillId="4" borderId="4" xfId="5" applyNumberFormat="1" applyFont="1" applyFill="1" applyBorder="1" applyAlignment="1">
      <alignment horizontal="center"/>
    </xf>
    <xf numFmtId="166" fontId="11" fillId="4" borderId="4" xfId="2" applyNumberFormat="1" applyFont="1" applyFill="1" applyBorder="1" applyAlignment="1">
      <alignment horizontal="center"/>
    </xf>
    <xf numFmtId="167" fontId="11" fillId="4" borderId="4" xfId="2" applyNumberFormat="1" applyFont="1" applyFill="1" applyBorder="1" applyAlignment="1">
      <alignment horizontal="center"/>
    </xf>
    <xf numFmtId="43" fontId="11" fillId="4" borderId="4" xfId="3" applyFont="1" applyFill="1" applyBorder="1" applyAlignment="1">
      <alignment horizontal="center"/>
    </xf>
    <xf numFmtId="164" fontId="4" fillId="4" borderId="12" xfId="1" applyNumberFormat="1" applyFont="1" applyFill="1" applyBorder="1" applyAlignment="1">
      <alignment horizontal="center"/>
    </xf>
    <xf numFmtId="164" fontId="4" fillId="4" borderId="10" xfId="1" applyNumberFormat="1" applyFont="1" applyFill="1" applyBorder="1" applyAlignment="1">
      <alignment horizontal="center"/>
    </xf>
    <xf numFmtId="164" fontId="4" fillId="4" borderId="11" xfId="1" applyNumberFormat="1" applyFont="1" applyFill="1" applyBorder="1" applyAlignment="1">
      <alignment horizontal="center"/>
    </xf>
  </cellXfs>
  <cellStyles count="7">
    <cellStyle name="Comma 2" xfId="2" xr:uid="{140294F3-9568-4424-A041-2771B9EB13BB}"/>
    <cellStyle name="Comma 3 2" xfId="3" xr:uid="{6814D087-B5F7-4269-86A9-54DAC9C84E62}"/>
    <cellStyle name="Normal" xfId="0" builtinId="0"/>
    <cellStyle name="Normal 2" xfId="4" xr:uid="{194754AF-17BF-4608-9DEF-A9D8A5817711}"/>
    <cellStyle name="Normal 3" xfId="6" xr:uid="{A9CABFFA-E140-425C-AA38-634DED8DEA19}"/>
    <cellStyle name="Normal 3 2" xfId="1" xr:uid="{A238568B-4988-4F0D-B5F3-FADE944AB69A}"/>
    <cellStyle name="Normal 3 2 2" xfId="5" xr:uid="{8C73D8BD-C93A-4440-B0BD-69089AB0AFCD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295275</xdr:colOff>
      <xdr:row>1</xdr:row>
      <xdr:rowOff>47625</xdr:rowOff>
    </xdr:from>
    <xdr:to>
      <xdr:col>20</xdr:col>
      <xdr:colOff>916998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9367ED-5A50-4B2D-ABF6-5BF7DCEF0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4200" y="314325"/>
          <a:ext cx="3117273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323849</xdr:colOff>
      <xdr:row>1</xdr:row>
      <xdr:rowOff>38099</xdr:rowOff>
    </xdr:from>
    <xdr:to>
      <xdr:col>19</xdr:col>
      <xdr:colOff>1136072</xdr:colOff>
      <xdr:row>4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278E87-67F0-4A67-9F8D-38893BA70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4599" y="304799"/>
          <a:ext cx="311727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BA44-BE3D-4805-B775-A8819ED7472F}">
  <dimension ref="A1:W33"/>
  <sheetViews>
    <sheetView showGridLines="0" zoomScaleNormal="100" workbookViewId="0">
      <selection activeCell="A35" sqref="A35"/>
    </sheetView>
  </sheetViews>
  <sheetFormatPr defaultColWidth="6.140625" defaultRowHeight="21" customHeight="1" x14ac:dyDescent="0.2"/>
  <cols>
    <col min="1" max="1" width="31.42578125" style="26" customWidth="1"/>
    <col min="2" max="2" width="21.5703125" style="27" bestFit="1" customWidth="1"/>
    <col min="3" max="4" width="9.5703125" style="27" customWidth="1"/>
    <col min="5" max="5" width="21.5703125" style="27" bestFit="1" customWidth="1"/>
    <col min="6" max="6" width="11.42578125" style="27" bestFit="1" customWidth="1"/>
    <col min="7" max="8" width="11.42578125" style="3" bestFit="1" customWidth="1"/>
    <col min="9" max="10" width="15.42578125" style="3" bestFit="1" customWidth="1"/>
    <col min="11" max="11" width="11.28515625" style="3" bestFit="1" customWidth="1"/>
    <col min="12" max="12" width="12.5703125" style="3" bestFit="1" customWidth="1"/>
    <col min="13" max="13" width="10.85546875" style="3" bestFit="1" customWidth="1"/>
    <col min="14" max="14" width="12.5703125" style="3" bestFit="1" customWidth="1"/>
    <col min="15" max="15" width="17.5703125" style="28" bestFit="1" customWidth="1"/>
    <col min="16" max="16" width="15" style="29" bestFit="1" customWidth="1"/>
    <col min="17" max="17" width="16.140625" style="30" bestFit="1" customWidth="1"/>
    <col min="18" max="18" width="16.140625" style="30" customWidth="1"/>
    <col min="19" max="19" width="18.7109375" style="31" bestFit="1" customWidth="1"/>
    <col min="20" max="21" width="18.7109375" style="31" customWidth="1"/>
    <col min="22" max="22" width="1.7109375" style="8" customWidth="1"/>
    <col min="23" max="23" width="20.140625" style="8" customWidth="1"/>
    <col min="24" max="16384" width="6.140625" style="8"/>
  </cols>
  <sheetData>
    <row r="1" spans="1:23" ht="21" customHeight="1" x14ac:dyDescent="0.35">
      <c r="A1" s="132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4"/>
      <c r="P1" s="5"/>
      <c r="Q1" s="6"/>
      <c r="R1" s="6"/>
      <c r="S1" s="97"/>
      <c r="T1" s="97"/>
      <c r="U1" s="7"/>
      <c r="V1" s="42"/>
    </row>
    <row r="2" spans="1:23" ht="18.75" x14ac:dyDescent="0.2">
      <c r="A2" s="9" t="s">
        <v>0</v>
      </c>
      <c r="B2" s="10"/>
      <c r="C2" s="11"/>
      <c r="D2" s="11"/>
      <c r="E2" s="11"/>
      <c r="F2" s="11"/>
      <c r="G2" s="12"/>
      <c r="H2" s="12"/>
      <c r="I2" s="12"/>
      <c r="J2" s="13"/>
      <c r="K2" s="129"/>
      <c r="L2" s="133"/>
      <c r="M2" s="134"/>
      <c r="N2" s="134"/>
      <c r="O2" s="134"/>
      <c r="P2" s="134"/>
      <c r="Q2" s="134"/>
      <c r="R2" s="134"/>
      <c r="S2" s="135"/>
      <c r="T2" s="130"/>
      <c r="U2" s="105"/>
      <c r="V2" s="42"/>
    </row>
    <row r="3" spans="1:23" ht="15" x14ac:dyDescent="0.2">
      <c r="A3" s="14"/>
      <c r="B3" s="15"/>
      <c r="C3" s="16"/>
      <c r="D3" s="16"/>
      <c r="E3" s="16"/>
      <c r="F3" s="16"/>
      <c r="G3" s="17"/>
      <c r="H3" s="17"/>
      <c r="I3" s="17"/>
      <c r="J3" s="18"/>
      <c r="K3" s="128"/>
      <c r="L3" s="136"/>
      <c r="M3" s="137"/>
      <c r="N3" s="137"/>
      <c r="O3" s="137"/>
      <c r="P3" s="137"/>
      <c r="Q3" s="137"/>
      <c r="R3" s="137"/>
      <c r="S3" s="138"/>
      <c r="T3" s="130"/>
      <c r="U3" s="105"/>
      <c r="V3" s="42"/>
    </row>
    <row r="4" spans="1:23" ht="15" x14ac:dyDescent="0.2">
      <c r="A4" s="20" t="s">
        <v>61</v>
      </c>
      <c r="B4" s="15"/>
      <c r="C4" s="21"/>
      <c r="D4" s="21"/>
      <c r="E4" s="21"/>
      <c r="F4" s="21"/>
      <c r="G4" s="22"/>
      <c r="H4" s="22"/>
      <c r="I4" s="22"/>
      <c r="J4" s="23"/>
      <c r="K4" s="129"/>
      <c r="L4" s="136"/>
      <c r="M4" s="137"/>
      <c r="N4" s="137"/>
      <c r="O4" s="137"/>
      <c r="P4" s="137"/>
      <c r="Q4" s="137"/>
      <c r="R4" s="137"/>
      <c r="S4" s="138"/>
      <c r="T4" s="130"/>
      <c r="U4" s="105"/>
      <c r="V4" s="42"/>
    </row>
    <row r="5" spans="1:23" ht="15" x14ac:dyDescent="0.2">
      <c r="A5" s="24" t="s">
        <v>59</v>
      </c>
      <c r="B5" s="25" t="s">
        <v>2</v>
      </c>
      <c r="C5" s="21"/>
      <c r="D5" s="21"/>
      <c r="E5" s="21"/>
      <c r="F5" s="21"/>
      <c r="G5" s="22"/>
      <c r="H5" s="22"/>
      <c r="I5" s="22"/>
      <c r="J5" s="23"/>
      <c r="K5" s="129"/>
      <c r="L5" s="136"/>
      <c r="M5" s="137"/>
      <c r="N5" s="137"/>
      <c r="O5" s="137"/>
      <c r="P5" s="137"/>
      <c r="Q5" s="137"/>
      <c r="R5" s="137"/>
      <c r="S5" s="138"/>
      <c r="T5" s="130"/>
      <c r="U5" s="105"/>
      <c r="V5" s="42"/>
    </row>
    <row r="6" spans="1:23" ht="24" customHeight="1" x14ac:dyDescent="0.2">
      <c r="A6" s="125"/>
      <c r="B6" s="99"/>
      <c r="C6" s="100" t="s">
        <v>32</v>
      </c>
      <c r="D6" s="100"/>
      <c r="E6" s="100"/>
      <c r="F6" s="99"/>
      <c r="G6" s="101"/>
      <c r="H6" s="101"/>
      <c r="I6" s="101"/>
      <c r="J6" s="101"/>
      <c r="K6" s="101"/>
      <c r="L6" s="101"/>
      <c r="M6" s="101"/>
      <c r="N6" s="101"/>
      <c r="O6" s="102"/>
      <c r="P6" s="103"/>
      <c r="Q6" s="104"/>
      <c r="R6" s="104"/>
      <c r="S6" s="126"/>
      <c r="T6" s="126"/>
      <c r="U6" s="127"/>
      <c r="V6" s="42"/>
    </row>
    <row r="7" spans="1:23" ht="24" customHeight="1" x14ac:dyDescent="0.2">
      <c r="C7" s="34"/>
      <c r="D7" s="34"/>
      <c r="E7" s="34"/>
      <c r="G7" s="139" t="s">
        <v>42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V7" s="42"/>
    </row>
    <row r="8" spans="1:23" s="33" customFormat="1" ht="60" x14ac:dyDescent="0.2">
      <c r="A8" s="32"/>
      <c r="B8" s="35" t="s">
        <v>3</v>
      </c>
      <c r="C8" s="27" t="s">
        <v>4</v>
      </c>
      <c r="D8" s="43" t="s">
        <v>45</v>
      </c>
      <c r="E8" s="37" t="s">
        <v>54</v>
      </c>
      <c r="F8" s="33" t="s">
        <v>5</v>
      </c>
      <c r="G8" s="33" t="s">
        <v>5</v>
      </c>
      <c r="H8" s="36" t="s">
        <v>5</v>
      </c>
      <c r="I8" s="37" t="s">
        <v>6</v>
      </c>
      <c r="J8" s="37" t="s">
        <v>7</v>
      </c>
      <c r="K8" s="19" t="s">
        <v>8</v>
      </c>
      <c r="L8" s="37" t="s">
        <v>9</v>
      </c>
      <c r="M8" s="19" t="s">
        <v>8</v>
      </c>
      <c r="N8" s="37" t="s">
        <v>10</v>
      </c>
      <c r="O8" s="38" t="s">
        <v>11</v>
      </c>
      <c r="P8" s="39" t="s">
        <v>12</v>
      </c>
      <c r="Q8" s="40" t="s">
        <v>13</v>
      </c>
      <c r="R8" s="40" t="s">
        <v>38</v>
      </c>
      <c r="S8" s="41" t="s">
        <v>52</v>
      </c>
      <c r="T8" s="41" t="s">
        <v>29</v>
      </c>
      <c r="U8" s="41" t="s">
        <v>55</v>
      </c>
      <c r="V8" s="42"/>
      <c r="W8" s="131"/>
    </row>
    <row r="9" spans="1:23" s="33" customFormat="1" ht="36.75" x14ac:dyDescent="0.25">
      <c r="A9" s="43" t="s">
        <v>48</v>
      </c>
      <c r="B9" s="33" t="s">
        <v>46</v>
      </c>
      <c r="C9" s="93" t="s">
        <v>56</v>
      </c>
      <c r="D9" s="43" t="s">
        <v>44</v>
      </c>
      <c r="E9" s="43" t="s">
        <v>47</v>
      </c>
      <c r="F9" s="33" t="s">
        <v>15</v>
      </c>
      <c r="G9" s="19" t="s">
        <v>16</v>
      </c>
      <c r="H9" s="36" t="s">
        <v>17</v>
      </c>
      <c r="I9" s="44" t="s">
        <v>18</v>
      </c>
      <c r="J9" s="44" t="s">
        <v>19</v>
      </c>
      <c r="K9" s="44" t="s">
        <v>58</v>
      </c>
      <c r="L9" s="44" t="s">
        <v>20</v>
      </c>
      <c r="M9" s="44" t="s">
        <v>57</v>
      </c>
      <c r="N9" s="44" t="s">
        <v>21</v>
      </c>
      <c r="O9" s="45" t="s">
        <v>22</v>
      </c>
      <c r="P9" s="46" t="s">
        <v>23</v>
      </c>
      <c r="Q9" s="47" t="s">
        <v>24</v>
      </c>
      <c r="R9" s="47" t="s">
        <v>25</v>
      </c>
      <c r="S9" s="48" t="s">
        <v>26</v>
      </c>
      <c r="T9" s="48" t="s">
        <v>28</v>
      </c>
      <c r="U9" s="48" t="s">
        <v>27</v>
      </c>
      <c r="V9" s="49"/>
      <c r="W9" s="32"/>
    </row>
    <row r="10" spans="1:23" ht="15" customHeight="1" x14ac:dyDescent="0.2">
      <c r="A10" s="32"/>
      <c r="G10" s="50"/>
      <c r="H10" s="50"/>
      <c r="I10" s="50"/>
      <c r="J10" s="50"/>
      <c r="K10" s="50"/>
      <c r="L10" s="50"/>
      <c r="M10" s="50"/>
      <c r="N10" s="50"/>
      <c r="O10" s="51"/>
      <c r="P10" s="52"/>
      <c r="Q10" s="53"/>
      <c r="R10" s="53"/>
      <c r="S10" s="54"/>
      <c r="T10" s="54"/>
      <c r="U10" s="54"/>
      <c r="V10" s="42"/>
      <c r="W10" s="55"/>
    </row>
    <row r="11" spans="1:23" ht="15" customHeight="1" x14ac:dyDescent="0.2">
      <c r="B11" s="56">
        <v>43556</v>
      </c>
      <c r="C11" s="27">
        <v>1</v>
      </c>
      <c r="D11" s="27">
        <v>2</v>
      </c>
      <c r="E11" s="124">
        <f>+B11-D11</f>
        <v>43554</v>
      </c>
      <c r="F11" s="57">
        <v>10000000</v>
      </c>
      <c r="G11" s="58">
        <v>2.46E-2</v>
      </c>
      <c r="H11" s="59">
        <v>360</v>
      </c>
      <c r="I11" s="60">
        <f t="shared" ref="I11:I31" si="0">+C11*G11/H11</f>
        <v>6.8333333333333332E-5</v>
      </c>
      <c r="J11" s="60">
        <f>(1+I11)*(1+J10)-1</f>
        <v>6.833333333333691E-5</v>
      </c>
      <c r="K11" s="61">
        <v>5.0000000000000001E-3</v>
      </c>
      <c r="L11" s="60">
        <f t="shared" ref="L11:L31" si="1">+C11*K11/H11</f>
        <v>1.388888888888889E-5</v>
      </c>
      <c r="M11" s="61"/>
      <c r="N11" s="60">
        <f t="shared" ref="N11:N31" si="2">+C11*M11/H11</f>
        <v>0</v>
      </c>
      <c r="O11" s="62">
        <f t="shared" ref="O11:O31" si="3">+F11*L11</f>
        <v>138.88888888888889</v>
      </c>
      <c r="P11" s="62">
        <f t="shared" ref="P11:P31" si="4">+F11*N11</f>
        <v>0</v>
      </c>
      <c r="Q11" s="63">
        <f t="shared" ref="Q11:Q31" si="5">+F11*J11</f>
        <v>683.33333333336907</v>
      </c>
      <c r="R11" s="63">
        <f>+Q11-Q10</f>
        <v>683.33333333336907</v>
      </c>
      <c r="S11" s="64">
        <f>+R11+P11+O11</f>
        <v>822.22222222225798</v>
      </c>
      <c r="T11" s="64">
        <f>+O11+P11</f>
        <v>138.88888888888889</v>
      </c>
      <c r="U11" s="64">
        <f>+Q11+T11</f>
        <v>822.22222222225798</v>
      </c>
      <c r="V11" s="42"/>
      <c r="W11" s="55"/>
    </row>
    <row r="12" spans="1:23" ht="15" customHeight="1" x14ac:dyDescent="0.2">
      <c r="B12" s="56">
        <f>+B11+C11</f>
        <v>43557</v>
      </c>
      <c r="C12" s="27">
        <v>1</v>
      </c>
      <c r="D12" s="27">
        <v>2</v>
      </c>
      <c r="E12" s="124">
        <f t="shared" ref="E12:E31" si="6">+B12-D12</f>
        <v>43555</v>
      </c>
      <c r="F12" s="57">
        <v>10000000</v>
      </c>
      <c r="G12" s="58">
        <v>2.46E-2</v>
      </c>
      <c r="H12" s="59">
        <v>360</v>
      </c>
      <c r="I12" s="60">
        <f t="shared" si="0"/>
        <v>6.8333333333333332E-5</v>
      </c>
      <c r="J12" s="60">
        <f t="shared" ref="J12:J31" si="7">(1+I12)*(1+J11)-1</f>
        <v>1.3667133611106053E-4</v>
      </c>
      <c r="K12" s="61">
        <v>5.0000000000000001E-3</v>
      </c>
      <c r="L12" s="60">
        <f t="shared" si="1"/>
        <v>1.388888888888889E-5</v>
      </c>
      <c r="M12" s="61"/>
      <c r="N12" s="60">
        <f t="shared" si="2"/>
        <v>0</v>
      </c>
      <c r="O12" s="62">
        <f t="shared" si="3"/>
        <v>138.88888888888889</v>
      </c>
      <c r="P12" s="62">
        <f t="shared" si="4"/>
        <v>0</v>
      </c>
      <c r="Q12" s="63">
        <f t="shared" si="5"/>
        <v>1366.7133611106053</v>
      </c>
      <c r="R12" s="63">
        <f t="shared" ref="R12:R31" si="8">+Q12-Q11</f>
        <v>683.38002777723625</v>
      </c>
      <c r="S12" s="64">
        <f t="shared" ref="S12:S31" si="9">+R12+P12+O12</f>
        <v>822.26891666612516</v>
      </c>
      <c r="T12" s="64">
        <f>+T11+P12+O12</f>
        <v>277.77777777777777</v>
      </c>
      <c r="U12" s="64">
        <f>+Q12+T12</f>
        <v>1644.4911388883831</v>
      </c>
      <c r="V12" s="42"/>
      <c r="W12" s="55"/>
    </row>
    <row r="13" spans="1:23" ht="15" customHeight="1" x14ac:dyDescent="0.2">
      <c r="A13" s="26" t="s">
        <v>30</v>
      </c>
      <c r="B13" s="56">
        <f t="shared" ref="B13:B31" si="10">+B12+C12</f>
        <v>43558</v>
      </c>
      <c r="C13" s="27">
        <v>1</v>
      </c>
      <c r="D13" s="27">
        <v>2</v>
      </c>
      <c r="E13" s="124">
        <f t="shared" si="6"/>
        <v>43556</v>
      </c>
      <c r="F13" s="57">
        <v>10000000</v>
      </c>
      <c r="G13" s="58">
        <v>2.47E-2</v>
      </c>
      <c r="H13" s="59">
        <v>360</v>
      </c>
      <c r="I13" s="60">
        <f t="shared" si="0"/>
        <v>6.8611111111111113E-5</v>
      </c>
      <c r="J13" s="60">
        <f t="shared" si="7"/>
        <v>2.0529182439421589E-4</v>
      </c>
      <c r="K13" s="61">
        <v>5.0000000000000001E-3</v>
      </c>
      <c r="L13" s="60">
        <f t="shared" si="1"/>
        <v>1.388888888888889E-5</v>
      </c>
      <c r="M13" s="61"/>
      <c r="N13" s="60">
        <f t="shared" si="2"/>
        <v>0</v>
      </c>
      <c r="O13" s="62">
        <f t="shared" si="3"/>
        <v>138.88888888888889</v>
      </c>
      <c r="P13" s="62">
        <f t="shared" si="4"/>
        <v>0</v>
      </c>
      <c r="Q13" s="63">
        <f t="shared" si="5"/>
        <v>2052.9182439421588</v>
      </c>
      <c r="R13" s="63">
        <f t="shared" si="8"/>
        <v>686.2048828315535</v>
      </c>
      <c r="S13" s="64">
        <f t="shared" si="9"/>
        <v>825.09377172044242</v>
      </c>
      <c r="T13" s="64">
        <f t="shared" ref="T13:T31" si="11">+T12+P13+O13</f>
        <v>416.66666666666663</v>
      </c>
      <c r="U13" s="64">
        <f>+Q13+T13</f>
        <v>2469.5849106088253</v>
      </c>
      <c r="V13" s="42"/>
      <c r="W13" s="55"/>
    </row>
    <row r="14" spans="1:23" ht="15" customHeight="1" x14ac:dyDescent="0.2">
      <c r="A14" s="26" t="s">
        <v>30</v>
      </c>
      <c r="B14" s="56">
        <f t="shared" si="10"/>
        <v>43559</v>
      </c>
      <c r="C14" s="27">
        <v>1</v>
      </c>
      <c r="D14" s="27">
        <v>2</v>
      </c>
      <c r="E14" s="124">
        <f t="shared" si="6"/>
        <v>43557</v>
      </c>
      <c r="F14" s="57">
        <v>10000000</v>
      </c>
      <c r="G14" s="58">
        <v>2.46E-2</v>
      </c>
      <c r="H14" s="59">
        <v>360</v>
      </c>
      <c r="I14" s="60">
        <f t="shared" si="0"/>
        <v>6.8333333333333332E-5</v>
      </c>
      <c r="J14" s="60">
        <f t="shared" si="7"/>
        <v>2.7363918600231685E-4</v>
      </c>
      <c r="K14" s="61">
        <v>5.0000000000000001E-3</v>
      </c>
      <c r="L14" s="60">
        <f t="shared" si="1"/>
        <v>1.388888888888889E-5</v>
      </c>
      <c r="M14" s="61"/>
      <c r="N14" s="60">
        <f t="shared" si="2"/>
        <v>0</v>
      </c>
      <c r="O14" s="62">
        <f t="shared" si="3"/>
        <v>138.88888888888889</v>
      </c>
      <c r="P14" s="62">
        <f t="shared" si="4"/>
        <v>0</v>
      </c>
      <c r="Q14" s="63">
        <f t="shared" si="5"/>
        <v>2736.3918600231686</v>
      </c>
      <c r="R14" s="63">
        <f t="shared" si="8"/>
        <v>683.47361608100982</v>
      </c>
      <c r="S14" s="64">
        <f t="shared" si="9"/>
        <v>822.36250496989874</v>
      </c>
      <c r="T14" s="64">
        <f t="shared" si="11"/>
        <v>555.55555555555554</v>
      </c>
      <c r="U14" s="64">
        <f>+Q14+T14</f>
        <v>3291.9474155787243</v>
      </c>
      <c r="V14" s="42"/>
      <c r="W14" s="55"/>
    </row>
    <row r="15" spans="1:23" ht="15" customHeight="1" x14ac:dyDescent="0.2">
      <c r="B15" s="65">
        <f t="shared" si="10"/>
        <v>43560</v>
      </c>
      <c r="C15" s="33">
        <v>3</v>
      </c>
      <c r="D15" s="27">
        <v>2</v>
      </c>
      <c r="E15" s="124">
        <f t="shared" si="6"/>
        <v>43558</v>
      </c>
      <c r="F15" s="57">
        <v>10000000</v>
      </c>
      <c r="G15" s="58">
        <v>2.46E-2</v>
      </c>
      <c r="H15" s="59">
        <v>360</v>
      </c>
      <c r="I15" s="60">
        <f t="shared" si="0"/>
        <v>2.0500000000000002E-4</v>
      </c>
      <c r="J15" s="60">
        <f t="shared" si="7"/>
        <v>4.7869528203547951E-4</v>
      </c>
      <c r="K15" s="61">
        <v>5.0000000000000001E-3</v>
      </c>
      <c r="L15" s="60">
        <f t="shared" si="1"/>
        <v>4.1666666666666665E-5</v>
      </c>
      <c r="M15" s="61"/>
      <c r="N15" s="60">
        <f t="shared" si="2"/>
        <v>0</v>
      </c>
      <c r="O15" s="62">
        <f t="shared" si="3"/>
        <v>416.66666666666663</v>
      </c>
      <c r="P15" s="62">
        <f t="shared" si="4"/>
        <v>0</v>
      </c>
      <c r="Q15" s="63">
        <f t="shared" si="5"/>
        <v>4786.9528203547952</v>
      </c>
      <c r="R15" s="63">
        <f t="shared" si="8"/>
        <v>2050.5609603316266</v>
      </c>
      <c r="S15" s="64">
        <f t="shared" si="9"/>
        <v>2467.2276269982931</v>
      </c>
      <c r="T15" s="64">
        <f t="shared" si="11"/>
        <v>972.22222222222217</v>
      </c>
      <c r="U15" s="64">
        <f t="shared" ref="U15:U31" si="12">+Q15+T15</f>
        <v>5759.1750425770169</v>
      </c>
      <c r="V15" s="42"/>
      <c r="W15" s="55"/>
    </row>
    <row r="16" spans="1:23" ht="15" customHeight="1" x14ac:dyDescent="0.2">
      <c r="B16" s="56">
        <f t="shared" si="10"/>
        <v>43563</v>
      </c>
      <c r="C16" s="27">
        <v>1</v>
      </c>
      <c r="D16" s="27">
        <v>2</v>
      </c>
      <c r="E16" s="124">
        <f t="shared" si="6"/>
        <v>43561</v>
      </c>
      <c r="F16" s="57">
        <v>10000000</v>
      </c>
      <c r="G16" s="58">
        <v>2.46E-2</v>
      </c>
      <c r="H16" s="59">
        <v>360</v>
      </c>
      <c r="I16" s="60">
        <f t="shared" si="0"/>
        <v>6.8333333333333332E-5</v>
      </c>
      <c r="J16" s="60">
        <f t="shared" si="7"/>
        <v>5.4706132621307191E-4</v>
      </c>
      <c r="K16" s="61">
        <v>5.0000000000000001E-3</v>
      </c>
      <c r="L16" s="60">
        <f t="shared" si="1"/>
        <v>1.388888888888889E-5</v>
      </c>
      <c r="M16" s="61"/>
      <c r="N16" s="60">
        <f t="shared" si="2"/>
        <v>0</v>
      </c>
      <c r="O16" s="62">
        <f t="shared" si="3"/>
        <v>138.88888888888889</v>
      </c>
      <c r="P16" s="62">
        <f t="shared" si="4"/>
        <v>0</v>
      </c>
      <c r="Q16" s="63">
        <f t="shared" si="5"/>
        <v>5470.6132621307188</v>
      </c>
      <c r="R16" s="63">
        <f t="shared" si="8"/>
        <v>683.66044177592357</v>
      </c>
      <c r="S16" s="64">
        <f t="shared" si="9"/>
        <v>822.54933066481249</v>
      </c>
      <c r="T16" s="64">
        <f t="shared" si="11"/>
        <v>1111.1111111111111</v>
      </c>
      <c r="U16" s="64">
        <f t="shared" si="12"/>
        <v>6581.7243732418301</v>
      </c>
      <c r="V16" s="42"/>
      <c r="W16" s="55"/>
    </row>
    <row r="17" spans="1:23" ht="15" customHeight="1" x14ac:dyDescent="0.2">
      <c r="A17" s="26" t="s">
        <v>30</v>
      </c>
      <c r="B17" s="56">
        <f t="shared" si="10"/>
        <v>43564</v>
      </c>
      <c r="C17" s="27">
        <v>1</v>
      </c>
      <c r="D17" s="27">
        <v>2</v>
      </c>
      <c r="E17" s="124">
        <f t="shared" si="6"/>
        <v>43562</v>
      </c>
      <c r="F17" s="57">
        <v>10000000</v>
      </c>
      <c r="G17" s="58">
        <v>2.4500000000000001E-2</v>
      </c>
      <c r="H17" s="59">
        <v>360</v>
      </c>
      <c r="I17" s="60">
        <f t="shared" si="0"/>
        <v>6.8055555555555564E-5</v>
      </c>
      <c r="J17" s="60">
        <f t="shared" si="7"/>
        <v>6.1515411233092898E-4</v>
      </c>
      <c r="K17" s="61">
        <v>5.0000000000000001E-3</v>
      </c>
      <c r="L17" s="60">
        <f t="shared" si="1"/>
        <v>1.388888888888889E-5</v>
      </c>
      <c r="M17" s="61"/>
      <c r="N17" s="60">
        <f t="shared" si="2"/>
        <v>0</v>
      </c>
      <c r="O17" s="62">
        <f t="shared" si="3"/>
        <v>138.88888888888889</v>
      </c>
      <c r="P17" s="62">
        <f t="shared" si="4"/>
        <v>0</v>
      </c>
      <c r="Q17" s="63">
        <f t="shared" si="5"/>
        <v>6151.54112330929</v>
      </c>
      <c r="R17" s="63">
        <f t="shared" si="8"/>
        <v>680.92786117857122</v>
      </c>
      <c r="S17" s="64">
        <f t="shared" si="9"/>
        <v>819.81675006746013</v>
      </c>
      <c r="T17" s="64">
        <f t="shared" si="11"/>
        <v>1250</v>
      </c>
      <c r="U17" s="64">
        <f t="shared" si="12"/>
        <v>7401.54112330929</v>
      </c>
      <c r="V17" s="42"/>
      <c r="W17" s="55"/>
    </row>
    <row r="18" spans="1:23" ht="15" customHeight="1" x14ac:dyDescent="0.2">
      <c r="B18" s="56">
        <f t="shared" si="10"/>
        <v>43565</v>
      </c>
      <c r="C18" s="27">
        <v>1</v>
      </c>
      <c r="D18" s="27">
        <v>2</v>
      </c>
      <c r="E18" s="124">
        <f t="shared" si="6"/>
        <v>43563</v>
      </c>
      <c r="F18" s="57">
        <v>10000000</v>
      </c>
      <c r="G18" s="58">
        <v>2.4500000000000001E-2</v>
      </c>
      <c r="H18" s="59">
        <v>360</v>
      </c>
      <c r="I18" s="60">
        <f t="shared" si="0"/>
        <v>6.8055555555555564E-5</v>
      </c>
      <c r="J18" s="60">
        <f t="shared" si="7"/>
        <v>6.8325153254122917E-4</v>
      </c>
      <c r="K18" s="61">
        <v>5.0000000000000001E-3</v>
      </c>
      <c r="L18" s="60">
        <f t="shared" si="1"/>
        <v>1.388888888888889E-5</v>
      </c>
      <c r="M18" s="61"/>
      <c r="N18" s="60">
        <f t="shared" si="2"/>
        <v>0</v>
      </c>
      <c r="O18" s="62">
        <f t="shared" si="3"/>
        <v>138.88888888888889</v>
      </c>
      <c r="P18" s="62">
        <f t="shared" si="4"/>
        <v>0</v>
      </c>
      <c r="Q18" s="63">
        <f t="shared" si="5"/>
        <v>6832.5153254122915</v>
      </c>
      <c r="R18" s="63">
        <f t="shared" si="8"/>
        <v>680.97420210300152</v>
      </c>
      <c r="S18" s="64">
        <f t="shared" si="9"/>
        <v>819.86309099189043</v>
      </c>
      <c r="T18" s="64">
        <f t="shared" si="11"/>
        <v>1388.8888888888889</v>
      </c>
      <c r="U18" s="64">
        <f t="shared" si="12"/>
        <v>8221.4042143011811</v>
      </c>
      <c r="V18" s="42"/>
      <c r="W18" s="55"/>
    </row>
    <row r="19" spans="1:23" ht="15" customHeight="1" x14ac:dyDescent="0.2">
      <c r="A19" s="26" t="s">
        <v>30</v>
      </c>
      <c r="B19" s="56">
        <f t="shared" si="10"/>
        <v>43566</v>
      </c>
      <c r="C19" s="27">
        <v>1</v>
      </c>
      <c r="D19" s="27">
        <v>2</v>
      </c>
      <c r="E19" s="124">
        <f t="shared" si="6"/>
        <v>43564</v>
      </c>
      <c r="F19" s="57">
        <v>10000000</v>
      </c>
      <c r="G19" s="58">
        <v>2.4400000000000002E-2</v>
      </c>
      <c r="H19" s="59">
        <v>360</v>
      </c>
      <c r="I19" s="60">
        <f t="shared" si="0"/>
        <v>6.7777777777777782E-5</v>
      </c>
      <c r="J19" s="60">
        <f t="shared" si="7"/>
        <v>7.510756195896473E-4</v>
      </c>
      <c r="K19" s="61">
        <v>5.0000000000000001E-3</v>
      </c>
      <c r="L19" s="60">
        <f t="shared" si="1"/>
        <v>1.388888888888889E-5</v>
      </c>
      <c r="M19" s="61"/>
      <c r="N19" s="60">
        <f t="shared" si="2"/>
        <v>0</v>
      </c>
      <c r="O19" s="62">
        <f t="shared" si="3"/>
        <v>138.88888888888889</v>
      </c>
      <c r="P19" s="62">
        <f t="shared" si="4"/>
        <v>0</v>
      </c>
      <c r="Q19" s="63">
        <f t="shared" si="5"/>
        <v>7510.7561958964734</v>
      </c>
      <c r="R19" s="63">
        <f t="shared" si="8"/>
        <v>678.24087048418187</v>
      </c>
      <c r="S19" s="64">
        <f t="shared" si="9"/>
        <v>817.12975937307078</v>
      </c>
      <c r="T19" s="64">
        <f t="shared" si="11"/>
        <v>1527.7777777777778</v>
      </c>
      <c r="U19" s="64">
        <f t="shared" si="12"/>
        <v>9038.5339736742517</v>
      </c>
      <c r="V19" s="42"/>
      <c r="W19" s="55"/>
    </row>
    <row r="20" spans="1:23" ht="15" customHeight="1" x14ac:dyDescent="0.2">
      <c r="B20" s="65">
        <f t="shared" si="10"/>
        <v>43567</v>
      </c>
      <c r="C20" s="33">
        <v>3</v>
      </c>
      <c r="D20" s="27">
        <v>2</v>
      </c>
      <c r="E20" s="124">
        <f t="shared" si="6"/>
        <v>43565</v>
      </c>
      <c r="F20" s="57">
        <v>10000000</v>
      </c>
      <c r="G20" s="58">
        <v>2.4400000000000002E-2</v>
      </c>
      <c r="H20" s="59">
        <v>360</v>
      </c>
      <c r="I20" s="60">
        <f t="shared" si="0"/>
        <v>2.0333333333333333E-4</v>
      </c>
      <c r="J20" s="60">
        <f t="shared" si="7"/>
        <v>9.5456167163221473E-4</v>
      </c>
      <c r="K20" s="61">
        <v>5.0000000000000001E-3</v>
      </c>
      <c r="L20" s="60">
        <f t="shared" si="1"/>
        <v>4.1666666666666665E-5</v>
      </c>
      <c r="M20" s="61"/>
      <c r="N20" s="60">
        <f t="shared" si="2"/>
        <v>0</v>
      </c>
      <c r="O20" s="62">
        <f t="shared" si="3"/>
        <v>416.66666666666663</v>
      </c>
      <c r="P20" s="62">
        <f t="shared" si="4"/>
        <v>0</v>
      </c>
      <c r="Q20" s="63">
        <f t="shared" si="5"/>
        <v>9545.6167163221471</v>
      </c>
      <c r="R20" s="63">
        <f t="shared" si="8"/>
        <v>2034.8605204256737</v>
      </c>
      <c r="S20" s="64">
        <f t="shared" si="9"/>
        <v>2451.5271870923402</v>
      </c>
      <c r="T20" s="64">
        <f t="shared" si="11"/>
        <v>1944.4444444444443</v>
      </c>
      <c r="U20" s="64">
        <f t="shared" si="12"/>
        <v>11490.061160766592</v>
      </c>
      <c r="V20" s="42"/>
      <c r="W20" s="55"/>
    </row>
    <row r="21" spans="1:23" ht="15" customHeight="1" x14ac:dyDescent="0.2">
      <c r="A21" s="26" t="s">
        <v>30</v>
      </c>
      <c r="B21" s="56">
        <f t="shared" si="10"/>
        <v>43570</v>
      </c>
      <c r="C21" s="27">
        <v>1</v>
      </c>
      <c r="D21" s="27">
        <v>2</v>
      </c>
      <c r="E21" s="124">
        <f t="shared" si="6"/>
        <v>43568</v>
      </c>
      <c r="F21" s="57">
        <v>10000000</v>
      </c>
      <c r="G21" s="58">
        <v>2.47E-2</v>
      </c>
      <c r="H21" s="59">
        <v>360</v>
      </c>
      <c r="I21" s="60">
        <f t="shared" si="0"/>
        <v>6.8611111111111113E-5</v>
      </c>
      <c r="J21" s="60">
        <f t="shared" si="7"/>
        <v>1.0232382762800363E-3</v>
      </c>
      <c r="K21" s="61">
        <v>5.0000000000000001E-3</v>
      </c>
      <c r="L21" s="60">
        <f t="shared" si="1"/>
        <v>1.388888888888889E-5</v>
      </c>
      <c r="M21" s="61"/>
      <c r="N21" s="60">
        <f t="shared" si="2"/>
        <v>0</v>
      </c>
      <c r="O21" s="62">
        <f t="shared" si="3"/>
        <v>138.88888888888889</v>
      </c>
      <c r="P21" s="62">
        <f t="shared" si="4"/>
        <v>0</v>
      </c>
      <c r="Q21" s="63">
        <f t="shared" si="5"/>
        <v>10232.382762800362</v>
      </c>
      <c r="R21" s="63">
        <f t="shared" si="8"/>
        <v>686.76604647821478</v>
      </c>
      <c r="S21" s="64">
        <f t="shared" si="9"/>
        <v>825.65493536710369</v>
      </c>
      <c r="T21" s="64">
        <f t="shared" si="11"/>
        <v>2083.333333333333</v>
      </c>
      <c r="U21" s="64">
        <f t="shared" si="12"/>
        <v>12315.716096133696</v>
      </c>
      <c r="V21" s="42"/>
      <c r="W21" s="55"/>
    </row>
    <row r="22" spans="1:23" ht="15" customHeight="1" x14ac:dyDescent="0.2">
      <c r="B22" s="56">
        <f t="shared" si="10"/>
        <v>43571</v>
      </c>
      <c r="C22" s="27">
        <v>1</v>
      </c>
      <c r="D22" s="27">
        <v>2</v>
      </c>
      <c r="E22" s="124">
        <f t="shared" si="6"/>
        <v>43569</v>
      </c>
      <c r="F22" s="57">
        <v>10000000</v>
      </c>
      <c r="G22" s="58">
        <v>2.47E-2</v>
      </c>
      <c r="H22" s="59">
        <v>360</v>
      </c>
      <c r="I22" s="60">
        <f t="shared" si="0"/>
        <v>6.8611111111111113E-5</v>
      </c>
      <c r="J22" s="60">
        <f t="shared" si="7"/>
        <v>1.0919195929059988E-3</v>
      </c>
      <c r="K22" s="61">
        <v>5.0000000000000001E-3</v>
      </c>
      <c r="L22" s="60">
        <f t="shared" si="1"/>
        <v>1.388888888888889E-5</v>
      </c>
      <c r="M22" s="61"/>
      <c r="N22" s="60">
        <f t="shared" si="2"/>
        <v>0</v>
      </c>
      <c r="O22" s="62">
        <f t="shared" si="3"/>
        <v>138.88888888888889</v>
      </c>
      <c r="P22" s="62">
        <f t="shared" si="4"/>
        <v>0</v>
      </c>
      <c r="Q22" s="63">
        <f t="shared" si="5"/>
        <v>10919.195929059988</v>
      </c>
      <c r="R22" s="63">
        <f t="shared" si="8"/>
        <v>686.81316625962609</v>
      </c>
      <c r="S22" s="64">
        <f t="shared" si="9"/>
        <v>825.702055148515</v>
      </c>
      <c r="T22" s="64">
        <f t="shared" si="11"/>
        <v>2222.2222222222217</v>
      </c>
      <c r="U22" s="64">
        <f t="shared" si="12"/>
        <v>13141.418151282211</v>
      </c>
      <c r="V22" s="42"/>
      <c r="W22" s="55"/>
    </row>
    <row r="23" spans="1:23" ht="15" customHeight="1" x14ac:dyDescent="0.2">
      <c r="A23" s="26" t="s">
        <v>30</v>
      </c>
      <c r="B23" s="56">
        <f t="shared" si="10"/>
        <v>43572</v>
      </c>
      <c r="C23" s="27">
        <v>1</v>
      </c>
      <c r="D23" s="27">
        <v>2</v>
      </c>
      <c r="E23" s="124">
        <f t="shared" si="6"/>
        <v>43570</v>
      </c>
      <c r="F23" s="57">
        <v>10000000</v>
      </c>
      <c r="G23" s="58">
        <v>2.5000000000000001E-2</v>
      </c>
      <c r="H23" s="59">
        <v>360</v>
      </c>
      <c r="I23" s="60">
        <f t="shared" si="0"/>
        <v>6.9444444444444444E-5</v>
      </c>
      <c r="J23" s="60">
        <f t="shared" si="7"/>
        <v>1.161439865099867E-3</v>
      </c>
      <c r="K23" s="61">
        <v>5.0000000000000001E-3</v>
      </c>
      <c r="L23" s="60">
        <f t="shared" si="1"/>
        <v>1.388888888888889E-5</v>
      </c>
      <c r="M23" s="61"/>
      <c r="N23" s="60">
        <f t="shared" si="2"/>
        <v>0</v>
      </c>
      <c r="O23" s="62">
        <f t="shared" si="3"/>
        <v>138.88888888888889</v>
      </c>
      <c r="P23" s="62">
        <f t="shared" si="4"/>
        <v>0</v>
      </c>
      <c r="Q23" s="63">
        <f t="shared" si="5"/>
        <v>11614.39865099867</v>
      </c>
      <c r="R23" s="63">
        <f t="shared" si="8"/>
        <v>695.20272193868186</v>
      </c>
      <c r="S23" s="64">
        <f t="shared" si="9"/>
        <v>834.09161082757078</v>
      </c>
      <c r="T23" s="64">
        <f t="shared" si="11"/>
        <v>2361.1111111111104</v>
      </c>
      <c r="U23" s="64">
        <f t="shared" si="12"/>
        <v>13975.509762109781</v>
      </c>
      <c r="V23" s="42"/>
      <c r="W23" s="55"/>
    </row>
    <row r="24" spans="1:23" ht="15" customHeight="1" x14ac:dyDescent="0.2">
      <c r="A24" s="66" t="s">
        <v>31</v>
      </c>
      <c r="B24" s="65">
        <f t="shared" si="10"/>
        <v>43573</v>
      </c>
      <c r="C24" s="33">
        <v>4</v>
      </c>
      <c r="D24" s="27">
        <v>2</v>
      </c>
      <c r="E24" s="124">
        <f t="shared" si="6"/>
        <v>43571</v>
      </c>
      <c r="F24" s="57">
        <v>10000000</v>
      </c>
      <c r="G24" s="58">
        <v>2.5000000000000001E-2</v>
      </c>
      <c r="H24" s="59">
        <v>360</v>
      </c>
      <c r="I24" s="60">
        <f t="shared" si="0"/>
        <v>2.7777777777777778E-4</v>
      </c>
      <c r="J24" s="60">
        <f t="shared" si="7"/>
        <v>1.4395402650624334E-3</v>
      </c>
      <c r="K24" s="61">
        <v>5.0000000000000001E-3</v>
      </c>
      <c r="L24" s="60">
        <f t="shared" si="1"/>
        <v>5.5555555555555558E-5</v>
      </c>
      <c r="M24" s="61"/>
      <c r="N24" s="60">
        <f t="shared" si="2"/>
        <v>0</v>
      </c>
      <c r="O24" s="62">
        <f t="shared" si="3"/>
        <v>555.55555555555554</v>
      </c>
      <c r="P24" s="62">
        <f t="shared" si="4"/>
        <v>0</v>
      </c>
      <c r="Q24" s="63">
        <f t="shared" si="5"/>
        <v>14395.402650624334</v>
      </c>
      <c r="R24" s="63">
        <f t="shared" si="8"/>
        <v>2781.0039996256637</v>
      </c>
      <c r="S24" s="64">
        <f t="shared" si="9"/>
        <v>3336.5595551812194</v>
      </c>
      <c r="T24" s="64">
        <f t="shared" si="11"/>
        <v>2916.6666666666661</v>
      </c>
      <c r="U24" s="64">
        <f t="shared" si="12"/>
        <v>17312.069317291</v>
      </c>
      <c r="V24" s="42"/>
      <c r="W24" s="55"/>
    </row>
    <row r="25" spans="1:23" ht="15" customHeight="1" x14ac:dyDescent="0.2">
      <c r="A25" s="26" t="s">
        <v>30</v>
      </c>
      <c r="B25" s="56">
        <f t="shared" si="10"/>
        <v>43577</v>
      </c>
      <c r="C25" s="27">
        <v>1</v>
      </c>
      <c r="D25" s="27">
        <v>2</v>
      </c>
      <c r="E25" s="124">
        <f t="shared" si="6"/>
        <v>43575</v>
      </c>
      <c r="F25" s="57">
        <v>10000000</v>
      </c>
      <c r="G25" s="58">
        <v>2.46E-2</v>
      </c>
      <c r="H25" s="59">
        <v>360</v>
      </c>
      <c r="I25" s="60">
        <f t="shared" si="0"/>
        <v>6.8333333333333332E-5</v>
      </c>
      <c r="J25" s="60">
        <f t="shared" si="7"/>
        <v>1.5079719669806035E-3</v>
      </c>
      <c r="K25" s="61">
        <v>5.0000000000000001E-3</v>
      </c>
      <c r="L25" s="60">
        <f t="shared" si="1"/>
        <v>1.388888888888889E-5</v>
      </c>
      <c r="M25" s="61"/>
      <c r="N25" s="60">
        <f t="shared" si="2"/>
        <v>0</v>
      </c>
      <c r="O25" s="62">
        <f t="shared" si="3"/>
        <v>138.88888888888889</v>
      </c>
      <c r="P25" s="62">
        <f t="shared" si="4"/>
        <v>0</v>
      </c>
      <c r="Q25" s="63">
        <f t="shared" si="5"/>
        <v>15079.719669806036</v>
      </c>
      <c r="R25" s="63">
        <f t="shared" si="8"/>
        <v>684.31701918170256</v>
      </c>
      <c r="S25" s="64">
        <f t="shared" si="9"/>
        <v>823.20590807059148</v>
      </c>
      <c r="T25" s="64">
        <f t="shared" si="11"/>
        <v>3055.5555555555547</v>
      </c>
      <c r="U25" s="64">
        <f t="shared" si="12"/>
        <v>18135.275225361591</v>
      </c>
      <c r="V25" s="42"/>
      <c r="W25" s="55"/>
    </row>
    <row r="26" spans="1:23" ht="15" customHeight="1" x14ac:dyDescent="0.2">
      <c r="B26" s="56">
        <f t="shared" si="10"/>
        <v>43578</v>
      </c>
      <c r="C26" s="27">
        <v>1</v>
      </c>
      <c r="D26" s="27">
        <v>2</v>
      </c>
      <c r="E26" s="124">
        <f t="shared" si="6"/>
        <v>43576</v>
      </c>
      <c r="F26" s="57">
        <v>10000000</v>
      </c>
      <c r="G26" s="58">
        <v>2.46E-2</v>
      </c>
      <c r="H26" s="59">
        <v>360</v>
      </c>
      <c r="I26" s="60">
        <f t="shared" si="0"/>
        <v>6.8333333333333332E-5</v>
      </c>
      <c r="J26" s="60">
        <f t="shared" si="7"/>
        <v>1.5764083450651167E-3</v>
      </c>
      <c r="K26" s="61">
        <v>5.0000000000000001E-3</v>
      </c>
      <c r="L26" s="60">
        <f t="shared" si="1"/>
        <v>1.388888888888889E-5</v>
      </c>
      <c r="M26" s="61"/>
      <c r="N26" s="60">
        <f t="shared" si="2"/>
        <v>0</v>
      </c>
      <c r="O26" s="62">
        <f t="shared" si="3"/>
        <v>138.88888888888889</v>
      </c>
      <c r="P26" s="62">
        <f t="shared" si="4"/>
        <v>0</v>
      </c>
      <c r="Q26" s="63">
        <f t="shared" si="5"/>
        <v>15764.083450651167</v>
      </c>
      <c r="R26" s="63">
        <f t="shared" si="8"/>
        <v>684.36378084513126</v>
      </c>
      <c r="S26" s="64">
        <f t="shared" si="9"/>
        <v>823.25266973402017</v>
      </c>
      <c r="T26" s="64">
        <f t="shared" si="11"/>
        <v>3194.4444444444434</v>
      </c>
      <c r="U26" s="64">
        <f t="shared" si="12"/>
        <v>18958.527895095613</v>
      </c>
      <c r="V26" s="42"/>
      <c r="W26" s="55"/>
    </row>
    <row r="27" spans="1:23" ht="15" customHeight="1" x14ac:dyDescent="0.2">
      <c r="A27" s="26" t="s">
        <v>30</v>
      </c>
      <c r="B27" s="56">
        <f t="shared" si="10"/>
        <v>43579</v>
      </c>
      <c r="C27" s="27">
        <v>1</v>
      </c>
      <c r="D27" s="27">
        <v>2</v>
      </c>
      <c r="E27" s="124">
        <f t="shared" si="6"/>
        <v>43577</v>
      </c>
      <c r="F27" s="57">
        <v>10000000</v>
      </c>
      <c r="G27" s="58">
        <v>2.4400000000000002E-2</v>
      </c>
      <c r="H27" s="59">
        <v>360</v>
      </c>
      <c r="I27" s="60">
        <f t="shared" si="0"/>
        <v>6.7777777777777782E-5</v>
      </c>
      <c r="J27" s="60">
        <f t="shared" si="7"/>
        <v>1.6442929682973784E-3</v>
      </c>
      <c r="K27" s="61">
        <v>5.0000000000000001E-3</v>
      </c>
      <c r="L27" s="60">
        <f t="shared" si="1"/>
        <v>1.388888888888889E-5</v>
      </c>
      <c r="M27" s="61"/>
      <c r="N27" s="60">
        <f t="shared" si="2"/>
        <v>0</v>
      </c>
      <c r="O27" s="62">
        <f t="shared" si="3"/>
        <v>138.88888888888889</v>
      </c>
      <c r="P27" s="62">
        <f t="shared" si="4"/>
        <v>0</v>
      </c>
      <c r="Q27" s="63">
        <f t="shared" si="5"/>
        <v>16442.929682973783</v>
      </c>
      <c r="R27" s="63">
        <f t="shared" si="8"/>
        <v>678.84623232261583</v>
      </c>
      <c r="S27" s="64">
        <f t="shared" si="9"/>
        <v>817.73512121150475</v>
      </c>
      <c r="T27" s="64">
        <f t="shared" si="11"/>
        <v>3333.3333333333321</v>
      </c>
      <c r="U27" s="64">
        <f t="shared" si="12"/>
        <v>19776.263016307115</v>
      </c>
      <c r="V27" s="42"/>
      <c r="W27" s="55"/>
    </row>
    <row r="28" spans="1:23" ht="15" customHeight="1" x14ac:dyDescent="0.2">
      <c r="A28" s="26" t="s">
        <v>30</v>
      </c>
      <c r="B28" s="56">
        <f t="shared" si="10"/>
        <v>43580</v>
      </c>
      <c r="C28" s="27">
        <v>1</v>
      </c>
      <c r="D28" s="27">
        <v>2</v>
      </c>
      <c r="E28" s="124">
        <f t="shared" si="6"/>
        <v>43578</v>
      </c>
      <c r="F28" s="57">
        <v>10000000</v>
      </c>
      <c r="G28" s="58">
        <v>2.4500000000000001E-2</v>
      </c>
      <c r="H28" s="59">
        <v>360</v>
      </c>
      <c r="I28" s="60">
        <f t="shared" si="0"/>
        <v>6.8055555555555564E-5</v>
      </c>
      <c r="J28" s="60">
        <f t="shared" si="7"/>
        <v>1.7124604271243626E-3</v>
      </c>
      <c r="K28" s="61">
        <v>5.0000000000000001E-3</v>
      </c>
      <c r="L28" s="60">
        <f t="shared" si="1"/>
        <v>1.388888888888889E-5</v>
      </c>
      <c r="M28" s="61"/>
      <c r="N28" s="60">
        <f t="shared" si="2"/>
        <v>0</v>
      </c>
      <c r="O28" s="62">
        <f t="shared" si="3"/>
        <v>138.88888888888889</v>
      </c>
      <c r="P28" s="62">
        <f t="shared" si="4"/>
        <v>0</v>
      </c>
      <c r="Q28" s="63">
        <f t="shared" si="5"/>
        <v>17124.604271243625</v>
      </c>
      <c r="R28" s="63">
        <f t="shared" si="8"/>
        <v>681.67458826984148</v>
      </c>
      <c r="S28" s="64">
        <f t="shared" si="9"/>
        <v>820.56347715873039</v>
      </c>
      <c r="T28" s="64">
        <f t="shared" si="11"/>
        <v>3472.2222222222208</v>
      </c>
      <c r="U28" s="64">
        <f t="shared" si="12"/>
        <v>20596.826493465844</v>
      </c>
      <c r="V28" s="42"/>
      <c r="W28" s="55"/>
    </row>
    <row r="29" spans="1:23" ht="15" customHeight="1" x14ac:dyDescent="0.2">
      <c r="A29" s="26" t="s">
        <v>30</v>
      </c>
      <c r="B29" s="65">
        <f t="shared" si="10"/>
        <v>43581</v>
      </c>
      <c r="C29" s="33">
        <v>3</v>
      </c>
      <c r="D29" s="27">
        <v>2</v>
      </c>
      <c r="E29" s="124">
        <f t="shared" si="6"/>
        <v>43579</v>
      </c>
      <c r="F29" s="57">
        <v>10000000</v>
      </c>
      <c r="G29" s="58">
        <v>2.46E-2</v>
      </c>
      <c r="H29" s="59">
        <v>360</v>
      </c>
      <c r="I29" s="60">
        <f t="shared" si="0"/>
        <v>2.0500000000000002E-4</v>
      </c>
      <c r="J29" s="60">
        <f t="shared" si="7"/>
        <v>1.9178114815119329E-3</v>
      </c>
      <c r="K29" s="61">
        <v>5.0000000000000001E-3</v>
      </c>
      <c r="L29" s="60">
        <f t="shared" si="1"/>
        <v>4.1666666666666665E-5</v>
      </c>
      <c r="M29" s="61"/>
      <c r="N29" s="60">
        <f t="shared" si="2"/>
        <v>0</v>
      </c>
      <c r="O29" s="62">
        <f t="shared" si="3"/>
        <v>416.66666666666663</v>
      </c>
      <c r="P29" s="62">
        <f t="shared" si="4"/>
        <v>0</v>
      </c>
      <c r="Q29" s="63">
        <f t="shared" si="5"/>
        <v>19178.11481511933</v>
      </c>
      <c r="R29" s="63">
        <f t="shared" si="8"/>
        <v>2053.5105438757055</v>
      </c>
      <c r="S29" s="64">
        <f t="shared" si="9"/>
        <v>2470.177210542372</v>
      </c>
      <c r="T29" s="64">
        <f t="shared" si="11"/>
        <v>3888.8888888888873</v>
      </c>
      <c r="U29" s="64">
        <f t="shared" si="12"/>
        <v>23067.003704008217</v>
      </c>
      <c r="V29" s="42"/>
      <c r="W29" s="55"/>
    </row>
    <row r="30" spans="1:23" ht="15" customHeight="1" x14ac:dyDescent="0.2">
      <c r="A30" s="26" t="s">
        <v>30</v>
      </c>
      <c r="B30" s="56">
        <f t="shared" si="10"/>
        <v>43584</v>
      </c>
      <c r="C30" s="27">
        <v>1</v>
      </c>
      <c r="D30" s="27">
        <v>2</v>
      </c>
      <c r="E30" s="124">
        <f t="shared" si="6"/>
        <v>43582</v>
      </c>
      <c r="F30" s="57">
        <v>10000000</v>
      </c>
      <c r="G30" s="58">
        <v>2.4799999999999999E-2</v>
      </c>
      <c r="H30" s="59">
        <v>360</v>
      </c>
      <c r="I30" s="60">
        <f t="shared" si="0"/>
        <v>6.8888888888888881E-5</v>
      </c>
      <c r="J30" s="60">
        <f t="shared" si="7"/>
        <v>1.9868324863028253E-3</v>
      </c>
      <c r="K30" s="61">
        <v>5.0000000000000001E-3</v>
      </c>
      <c r="L30" s="60">
        <f t="shared" si="1"/>
        <v>1.388888888888889E-5</v>
      </c>
      <c r="M30" s="61"/>
      <c r="N30" s="60">
        <f t="shared" si="2"/>
        <v>0</v>
      </c>
      <c r="O30" s="62">
        <f t="shared" si="3"/>
        <v>138.88888888888889</v>
      </c>
      <c r="P30" s="62">
        <f t="shared" si="4"/>
        <v>0</v>
      </c>
      <c r="Q30" s="63">
        <f t="shared" si="5"/>
        <v>19868.324863028254</v>
      </c>
      <c r="R30" s="63">
        <f t="shared" si="8"/>
        <v>690.21004790892403</v>
      </c>
      <c r="S30" s="64">
        <f t="shared" si="9"/>
        <v>829.09893679781294</v>
      </c>
      <c r="T30" s="64">
        <f t="shared" si="11"/>
        <v>4027.777777777776</v>
      </c>
      <c r="U30" s="64">
        <f t="shared" si="12"/>
        <v>23896.102640806032</v>
      </c>
      <c r="V30" s="42"/>
      <c r="W30" s="55"/>
    </row>
    <row r="31" spans="1:23" ht="15" customHeight="1" x14ac:dyDescent="0.2">
      <c r="A31" s="26" t="s">
        <v>30</v>
      </c>
      <c r="B31" s="56">
        <f t="shared" si="10"/>
        <v>43585</v>
      </c>
      <c r="C31" s="27">
        <v>1</v>
      </c>
      <c r="D31" s="27">
        <v>2</v>
      </c>
      <c r="E31" s="124">
        <f t="shared" si="6"/>
        <v>43583</v>
      </c>
      <c r="F31" s="57">
        <v>10000000</v>
      </c>
      <c r="G31" s="58">
        <v>2.76E-2</v>
      </c>
      <c r="H31" s="59">
        <v>360</v>
      </c>
      <c r="I31" s="60">
        <f t="shared" si="0"/>
        <v>7.6666666666666669E-5</v>
      </c>
      <c r="J31" s="60">
        <f t="shared" si="7"/>
        <v>2.0636514767935488E-3</v>
      </c>
      <c r="K31" s="61">
        <v>5.0000000000000001E-3</v>
      </c>
      <c r="L31" s="60">
        <f t="shared" si="1"/>
        <v>1.388888888888889E-5</v>
      </c>
      <c r="M31" s="61"/>
      <c r="N31" s="60">
        <f t="shared" si="2"/>
        <v>0</v>
      </c>
      <c r="O31" s="62">
        <f t="shared" si="3"/>
        <v>138.88888888888889</v>
      </c>
      <c r="P31" s="62">
        <f t="shared" si="4"/>
        <v>0</v>
      </c>
      <c r="Q31" s="63">
        <f t="shared" si="5"/>
        <v>20636.514767935489</v>
      </c>
      <c r="R31" s="63">
        <f t="shared" si="8"/>
        <v>768.18990490723445</v>
      </c>
      <c r="S31" s="64">
        <f t="shared" si="9"/>
        <v>907.07879379612336</v>
      </c>
      <c r="T31" s="64">
        <f t="shared" si="11"/>
        <v>4166.6666666666652</v>
      </c>
      <c r="U31" s="64">
        <f t="shared" si="12"/>
        <v>24803.181434602153</v>
      </c>
      <c r="V31" s="42"/>
      <c r="W31" s="55"/>
    </row>
    <row r="32" spans="1:23" ht="12" x14ac:dyDescent="0.2">
      <c r="B32" s="56"/>
      <c r="F32" s="57"/>
      <c r="G32" s="58"/>
      <c r="H32" s="59"/>
      <c r="I32" s="60"/>
      <c r="J32" s="60"/>
      <c r="K32" s="61"/>
      <c r="L32" s="60"/>
      <c r="M32" s="61"/>
      <c r="N32" s="60"/>
      <c r="O32" s="62"/>
      <c r="P32" s="62"/>
      <c r="Q32" s="63"/>
      <c r="R32" s="63"/>
      <c r="S32" s="64"/>
      <c r="T32" s="64"/>
      <c r="U32" s="64"/>
      <c r="V32" s="42"/>
      <c r="W32" s="55"/>
    </row>
    <row r="33" spans="1:8" ht="12" x14ac:dyDescent="0.2">
      <c r="A33" s="32"/>
      <c r="C33" s="27">
        <f>SUM(C11:C32)</f>
        <v>30</v>
      </c>
      <c r="H33" s="59"/>
    </row>
  </sheetData>
  <mergeCells count="2">
    <mergeCell ref="L2:S5"/>
    <mergeCell ref="G7:U7"/>
  </mergeCells>
  <pageMargins left="0.7" right="0.7" top="0.75" bottom="0.75" header="0.3" footer="0.3"/>
  <pageSetup orientation="landscape" horizontalDpi="4294967293" verticalDpi="4294967293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E7004-A07B-477D-9C26-3FEE4B959157}">
  <dimension ref="A1:U33"/>
  <sheetViews>
    <sheetView showGridLines="0" tabSelected="1" zoomScaleNormal="100" workbookViewId="0">
      <selection activeCell="R2" sqref="R2"/>
    </sheetView>
  </sheetViews>
  <sheetFormatPr defaultColWidth="6.140625" defaultRowHeight="21" customHeight="1" x14ac:dyDescent="0.2"/>
  <cols>
    <col min="1" max="1" width="31.42578125" style="70" customWidth="1"/>
    <col min="2" max="2" width="21.5703125" style="71" bestFit="1" customWidth="1"/>
    <col min="3" max="3" width="8.7109375" style="67" bestFit="1" customWidth="1"/>
    <col min="4" max="4" width="8.7109375" style="67" customWidth="1"/>
    <col min="5" max="5" width="21.5703125" style="67" bestFit="1" customWidth="1"/>
    <col min="6" max="7" width="12.42578125" style="67" bestFit="1" customWidth="1"/>
    <col min="8" max="8" width="12.42578125" style="67" customWidth="1"/>
    <col min="9" max="9" width="15.42578125" style="67" bestFit="1" customWidth="1"/>
    <col min="10" max="10" width="12" style="67" bestFit="1" customWidth="1"/>
    <col min="11" max="11" width="12.5703125" style="72" bestFit="1" customWidth="1"/>
    <col min="12" max="12" width="12" style="29" bestFit="1" customWidth="1"/>
    <col min="13" max="13" width="12.5703125" style="30" bestFit="1" customWidth="1"/>
    <col min="14" max="14" width="17.5703125" style="73" bestFit="1" customWidth="1"/>
    <col min="15" max="15" width="15.42578125" style="68" bestFit="1" customWidth="1"/>
    <col min="16" max="19" width="17.28515625" style="68" customWidth="1"/>
    <col min="20" max="20" width="19" style="68" bestFit="1" customWidth="1"/>
    <col min="21" max="21" width="1.7109375" style="8" customWidth="1"/>
    <col min="22" max="16384" width="6.140625" style="68"/>
  </cols>
  <sheetData>
    <row r="1" spans="1:21" ht="21" customHeight="1" x14ac:dyDescent="0.35">
      <c r="A1" s="132"/>
      <c r="B1" s="1"/>
      <c r="C1" s="1"/>
      <c r="D1" s="1"/>
      <c r="E1" s="1"/>
      <c r="F1" s="1"/>
      <c r="G1" s="2"/>
      <c r="H1" s="2"/>
      <c r="I1" s="2"/>
      <c r="J1" s="95"/>
      <c r="K1" s="95"/>
      <c r="L1" s="2"/>
      <c r="M1" s="2"/>
      <c r="N1" s="2"/>
      <c r="O1" s="4"/>
      <c r="P1" s="5"/>
      <c r="Q1" s="6"/>
      <c r="R1" s="6"/>
      <c r="S1" s="116"/>
      <c r="T1" s="117"/>
      <c r="U1" s="42"/>
    </row>
    <row r="2" spans="1:21" ht="18.75" customHeight="1" x14ac:dyDescent="0.2">
      <c r="A2" s="9" t="s">
        <v>49</v>
      </c>
      <c r="B2" s="10"/>
      <c r="C2" s="107"/>
      <c r="D2" s="107"/>
      <c r="E2" s="108"/>
      <c r="F2" s="108"/>
      <c r="G2" s="108"/>
      <c r="H2" s="109"/>
      <c r="I2" s="94"/>
      <c r="J2" s="133"/>
      <c r="K2" s="142"/>
      <c r="L2" s="142"/>
      <c r="M2" s="142"/>
      <c r="N2" s="142"/>
      <c r="O2" s="142"/>
      <c r="P2" s="142"/>
      <c r="Q2" s="143"/>
      <c r="R2" s="106"/>
      <c r="S2" s="118"/>
      <c r="T2" s="119"/>
      <c r="U2" s="42"/>
    </row>
    <row r="3" spans="1:21" ht="15" x14ac:dyDescent="0.2">
      <c r="A3" s="20"/>
      <c r="B3" s="15"/>
      <c r="C3" s="110"/>
      <c r="D3" s="110"/>
      <c r="E3" s="111"/>
      <c r="F3" s="111"/>
      <c r="G3" s="111"/>
      <c r="H3" s="112"/>
      <c r="I3" s="96"/>
      <c r="J3" s="144"/>
      <c r="K3" s="145"/>
      <c r="L3" s="145"/>
      <c r="M3" s="145"/>
      <c r="N3" s="145"/>
      <c r="O3" s="145"/>
      <c r="P3" s="145"/>
      <c r="Q3" s="146"/>
      <c r="R3" s="106"/>
      <c r="S3" s="118"/>
      <c r="T3" s="119"/>
      <c r="U3" s="42"/>
    </row>
    <row r="4" spans="1:21" ht="15" x14ac:dyDescent="0.2">
      <c r="A4" s="20" t="s">
        <v>62</v>
      </c>
      <c r="B4" s="15"/>
      <c r="C4" s="113"/>
      <c r="D4" s="113"/>
      <c r="E4" s="114"/>
      <c r="F4" s="114"/>
      <c r="G4" s="114"/>
      <c r="H4" s="115"/>
      <c r="I4" s="94"/>
      <c r="J4" s="144"/>
      <c r="K4" s="145"/>
      <c r="L4" s="145"/>
      <c r="M4" s="145"/>
      <c r="N4" s="145"/>
      <c r="O4" s="145"/>
      <c r="P4" s="145"/>
      <c r="Q4" s="146"/>
      <c r="R4" s="106"/>
      <c r="S4" s="118"/>
      <c r="T4" s="119"/>
      <c r="U4" s="42"/>
    </row>
    <row r="5" spans="1:21" ht="15" x14ac:dyDescent="0.2">
      <c r="A5" s="14" t="s">
        <v>1</v>
      </c>
      <c r="B5" s="25" t="s">
        <v>50</v>
      </c>
      <c r="C5" s="113"/>
      <c r="D5" s="113"/>
      <c r="E5" s="114"/>
      <c r="F5" s="114"/>
      <c r="G5" s="114"/>
      <c r="H5" s="115"/>
      <c r="I5" s="94"/>
      <c r="J5" s="144"/>
      <c r="K5" s="145"/>
      <c r="L5" s="145"/>
      <c r="M5" s="145"/>
      <c r="N5" s="145"/>
      <c r="O5" s="145"/>
      <c r="P5" s="145"/>
      <c r="Q5" s="146"/>
      <c r="R5" s="106"/>
      <c r="S5" s="118"/>
      <c r="T5" s="119"/>
      <c r="U5" s="42"/>
    </row>
    <row r="6" spans="1:21" ht="24" customHeight="1" x14ac:dyDescent="0.2">
      <c r="A6" s="98"/>
      <c r="B6" s="99"/>
      <c r="C6" s="100" t="s">
        <v>32</v>
      </c>
      <c r="D6" s="100"/>
      <c r="E6" s="100"/>
      <c r="F6" s="99"/>
      <c r="G6" s="101"/>
      <c r="H6" s="101"/>
      <c r="I6" s="101"/>
      <c r="J6" s="101"/>
      <c r="K6" s="101"/>
      <c r="L6" s="101"/>
      <c r="M6" s="101"/>
      <c r="N6" s="101"/>
      <c r="O6" s="102"/>
      <c r="P6" s="103"/>
      <c r="Q6" s="104"/>
      <c r="R6" s="104"/>
      <c r="S6" s="120"/>
      <c r="T6" s="121"/>
      <c r="U6" s="42"/>
    </row>
    <row r="7" spans="1:21" ht="24" customHeight="1" x14ac:dyDescent="0.2">
      <c r="C7" s="122"/>
      <c r="D7" s="123"/>
      <c r="E7" s="123"/>
      <c r="F7" s="123"/>
      <c r="G7" s="154" t="s">
        <v>42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U7" s="42"/>
    </row>
    <row r="8" spans="1:21" s="75" customFormat="1" ht="72" x14ac:dyDescent="0.2">
      <c r="A8" s="74"/>
      <c r="B8" s="76" t="s">
        <v>3</v>
      </c>
      <c r="C8" s="27" t="s">
        <v>4</v>
      </c>
      <c r="D8" s="43" t="s">
        <v>45</v>
      </c>
      <c r="E8" s="37" t="s">
        <v>54</v>
      </c>
      <c r="F8" s="75" t="s">
        <v>5</v>
      </c>
      <c r="G8" s="75" t="s">
        <v>5</v>
      </c>
      <c r="H8" s="77" t="s">
        <v>5</v>
      </c>
      <c r="I8" s="78" t="s">
        <v>6</v>
      </c>
      <c r="J8" s="69" t="s">
        <v>33</v>
      </c>
      <c r="K8" s="78" t="s">
        <v>9</v>
      </c>
      <c r="L8" s="69" t="s">
        <v>33</v>
      </c>
      <c r="M8" s="78" t="s">
        <v>10</v>
      </c>
      <c r="N8" s="79" t="s">
        <v>34</v>
      </c>
      <c r="O8" s="39" t="s">
        <v>12</v>
      </c>
      <c r="P8" s="40" t="s">
        <v>35</v>
      </c>
      <c r="Q8" s="40" t="s">
        <v>51</v>
      </c>
      <c r="R8" s="40" t="s">
        <v>40</v>
      </c>
      <c r="S8" s="41" t="s">
        <v>29</v>
      </c>
      <c r="T8" s="80" t="s">
        <v>53</v>
      </c>
      <c r="U8" s="42"/>
    </row>
    <row r="9" spans="1:21" s="75" customFormat="1" ht="73.5" customHeight="1" x14ac:dyDescent="0.25">
      <c r="A9" s="81" t="s">
        <v>14</v>
      </c>
      <c r="B9" s="33" t="s">
        <v>46</v>
      </c>
      <c r="C9" s="93" t="s">
        <v>43</v>
      </c>
      <c r="D9" s="43" t="s">
        <v>44</v>
      </c>
      <c r="E9" s="43" t="s">
        <v>47</v>
      </c>
      <c r="F9" s="75" t="s">
        <v>15</v>
      </c>
      <c r="G9" s="69" t="s">
        <v>16</v>
      </c>
      <c r="H9" s="77" t="s">
        <v>17</v>
      </c>
      <c r="I9" s="82" t="s">
        <v>18</v>
      </c>
      <c r="J9" s="82" t="s">
        <v>60</v>
      </c>
      <c r="K9" s="82" t="s">
        <v>20</v>
      </c>
      <c r="L9" s="82" t="s">
        <v>57</v>
      </c>
      <c r="M9" s="82" t="s">
        <v>21</v>
      </c>
      <c r="N9" s="83" t="s">
        <v>22</v>
      </c>
      <c r="O9" s="46" t="s">
        <v>23</v>
      </c>
      <c r="P9" s="47" t="s">
        <v>36</v>
      </c>
      <c r="Q9" s="47" t="s">
        <v>37</v>
      </c>
      <c r="R9" s="48" t="s">
        <v>26</v>
      </c>
      <c r="S9" s="47" t="s">
        <v>39</v>
      </c>
      <c r="T9" s="84" t="s">
        <v>41</v>
      </c>
      <c r="U9" s="49"/>
    </row>
    <row r="10" spans="1:21" ht="15" customHeight="1" x14ac:dyDescent="0.2">
      <c r="A10" s="74"/>
      <c r="C10" s="27"/>
      <c r="D10" s="27"/>
      <c r="E10" s="27"/>
      <c r="F10" s="85"/>
      <c r="G10" s="86"/>
      <c r="H10" s="87"/>
      <c r="I10" s="88"/>
      <c r="J10" s="86"/>
      <c r="K10" s="88"/>
      <c r="L10" s="86"/>
      <c r="M10" s="88"/>
      <c r="N10" s="89"/>
      <c r="O10" s="89"/>
      <c r="P10" s="55"/>
      <c r="Q10" s="55"/>
      <c r="R10" s="55"/>
      <c r="S10" s="55"/>
      <c r="T10" s="90"/>
      <c r="U10" s="42"/>
    </row>
    <row r="11" spans="1:21" ht="15" customHeight="1" x14ac:dyDescent="0.2">
      <c r="A11" s="26"/>
      <c r="B11" s="56">
        <v>43556</v>
      </c>
      <c r="C11" s="27">
        <v>1</v>
      </c>
      <c r="D11" s="27">
        <v>0</v>
      </c>
      <c r="E11" s="124">
        <f>+B11-D11</f>
        <v>43556</v>
      </c>
      <c r="F11" s="57">
        <v>10000000</v>
      </c>
      <c r="G11" s="147">
        <v>2.46E-2</v>
      </c>
      <c r="H11" s="148">
        <v>360</v>
      </c>
      <c r="I11" s="149">
        <f t="shared" ref="I11:I31" si="0">+C11*G11/H11</f>
        <v>6.8333333333333332E-5</v>
      </c>
      <c r="J11" s="150">
        <v>5.0000000000000001E-3</v>
      </c>
      <c r="K11" s="149">
        <f t="shared" ref="K11:K31" si="1">+C11*J11/H11</f>
        <v>1.388888888888889E-5</v>
      </c>
      <c r="L11" s="150"/>
      <c r="M11" s="149">
        <f t="shared" ref="M11:M31" si="2">+C11*L11/H11</f>
        <v>0</v>
      </c>
      <c r="N11" s="151">
        <f t="shared" ref="N11:N31" si="3">+F11*K11</f>
        <v>138.88888888888889</v>
      </c>
      <c r="O11" s="151">
        <f t="shared" ref="O11:O31" si="4">+F11*M11</f>
        <v>0</v>
      </c>
      <c r="P11" s="152">
        <f t="shared" ref="P11:P31" si="5">+F11*I11+(1+I11)*P10</f>
        <v>683.33333333333337</v>
      </c>
      <c r="Q11" s="152">
        <f>+P11-P10</f>
        <v>683.33333333333337</v>
      </c>
      <c r="R11" s="152">
        <f>+Q11+O11+N11</f>
        <v>822.22222222222229</v>
      </c>
      <c r="S11" s="152">
        <f>+O11+N11</f>
        <v>138.88888888888889</v>
      </c>
      <c r="T11" s="153">
        <f>+P11+S11</f>
        <v>822.22222222222229</v>
      </c>
      <c r="U11" s="42"/>
    </row>
    <row r="12" spans="1:21" ht="15" customHeight="1" x14ac:dyDescent="0.2">
      <c r="A12" s="26"/>
      <c r="B12" s="56">
        <f>+B11+C11</f>
        <v>43557</v>
      </c>
      <c r="C12" s="27">
        <v>1</v>
      </c>
      <c r="D12" s="27">
        <v>0</v>
      </c>
      <c r="E12" s="124">
        <f t="shared" ref="E12:E31" si="6">+B12-D12</f>
        <v>43557</v>
      </c>
      <c r="F12" s="57">
        <v>10000000</v>
      </c>
      <c r="G12" s="147">
        <v>2.46E-2</v>
      </c>
      <c r="H12" s="148">
        <v>360</v>
      </c>
      <c r="I12" s="149">
        <f t="shared" si="0"/>
        <v>6.8333333333333332E-5</v>
      </c>
      <c r="J12" s="150">
        <v>5.0000000000000001E-3</v>
      </c>
      <c r="K12" s="149">
        <f t="shared" si="1"/>
        <v>1.388888888888889E-5</v>
      </c>
      <c r="L12" s="150"/>
      <c r="M12" s="149">
        <f t="shared" si="2"/>
        <v>0</v>
      </c>
      <c r="N12" s="151">
        <f t="shared" si="3"/>
        <v>138.88888888888889</v>
      </c>
      <c r="O12" s="151">
        <f t="shared" si="4"/>
        <v>0</v>
      </c>
      <c r="P12" s="152">
        <f t="shared" si="5"/>
        <v>1366.7133611111112</v>
      </c>
      <c r="Q12" s="152">
        <f>+P12-P11</f>
        <v>683.38002777777785</v>
      </c>
      <c r="R12" s="152">
        <f t="shared" ref="R12:R31" si="7">+Q12+O12+N12</f>
        <v>822.26891666666677</v>
      </c>
      <c r="S12" s="152">
        <f>+O12+N12+S11</f>
        <v>277.77777777777777</v>
      </c>
      <c r="T12" s="153">
        <f t="shared" ref="T12:T31" si="8">+P12+S12</f>
        <v>1644.4911388888891</v>
      </c>
      <c r="U12" s="42"/>
    </row>
    <row r="13" spans="1:21" ht="15" customHeight="1" x14ac:dyDescent="0.2">
      <c r="A13" s="26" t="s">
        <v>30</v>
      </c>
      <c r="B13" s="56">
        <f t="shared" ref="B13:B31" si="9">+B12+C12</f>
        <v>43558</v>
      </c>
      <c r="C13" s="27">
        <v>1</v>
      </c>
      <c r="D13" s="27">
        <v>0</v>
      </c>
      <c r="E13" s="124">
        <f t="shared" si="6"/>
        <v>43558</v>
      </c>
      <c r="F13" s="57">
        <v>10000000</v>
      </c>
      <c r="G13" s="147">
        <v>2.47E-2</v>
      </c>
      <c r="H13" s="148">
        <v>360</v>
      </c>
      <c r="I13" s="149">
        <f t="shared" si="0"/>
        <v>6.8611111111111113E-5</v>
      </c>
      <c r="J13" s="150">
        <v>5.0000000000000001E-3</v>
      </c>
      <c r="K13" s="149">
        <f t="shared" si="1"/>
        <v>1.388888888888889E-5</v>
      </c>
      <c r="L13" s="150"/>
      <c r="M13" s="149">
        <f t="shared" si="2"/>
        <v>0</v>
      </c>
      <c r="N13" s="151">
        <f t="shared" si="3"/>
        <v>138.88888888888889</v>
      </c>
      <c r="O13" s="151">
        <f t="shared" si="4"/>
        <v>0</v>
      </c>
      <c r="P13" s="152">
        <f t="shared" si="5"/>
        <v>2052.9182439444985</v>
      </c>
      <c r="Q13" s="152">
        <f>+P13-P12</f>
        <v>686.20488283338727</v>
      </c>
      <c r="R13" s="152">
        <f t="shared" si="7"/>
        <v>825.09377172227619</v>
      </c>
      <c r="S13" s="152">
        <f t="shared" ref="S13:S31" si="10">+O13+N13+S12</f>
        <v>416.66666666666663</v>
      </c>
      <c r="T13" s="153">
        <f t="shared" si="8"/>
        <v>2469.584910611165</v>
      </c>
      <c r="U13" s="42"/>
    </row>
    <row r="14" spans="1:21" ht="15" customHeight="1" x14ac:dyDescent="0.2">
      <c r="A14" s="26" t="s">
        <v>30</v>
      </c>
      <c r="B14" s="56">
        <f t="shared" si="9"/>
        <v>43559</v>
      </c>
      <c r="C14" s="27">
        <v>1</v>
      </c>
      <c r="D14" s="27">
        <v>0</v>
      </c>
      <c r="E14" s="124">
        <f t="shared" si="6"/>
        <v>43559</v>
      </c>
      <c r="F14" s="57">
        <v>10000000</v>
      </c>
      <c r="G14" s="147">
        <v>2.46E-2</v>
      </c>
      <c r="H14" s="148">
        <v>360</v>
      </c>
      <c r="I14" s="149">
        <f t="shared" si="0"/>
        <v>6.8333333333333332E-5</v>
      </c>
      <c r="J14" s="150">
        <v>5.0000000000000001E-3</v>
      </c>
      <c r="K14" s="149">
        <f t="shared" si="1"/>
        <v>1.388888888888889E-5</v>
      </c>
      <c r="L14" s="150"/>
      <c r="M14" s="149">
        <f t="shared" si="2"/>
        <v>0</v>
      </c>
      <c r="N14" s="151">
        <f t="shared" si="3"/>
        <v>138.88888888888889</v>
      </c>
      <c r="O14" s="151">
        <f t="shared" si="4"/>
        <v>0</v>
      </c>
      <c r="P14" s="152">
        <f t="shared" si="5"/>
        <v>2736.3918600245015</v>
      </c>
      <c r="Q14" s="152">
        <f>+P14-P13</f>
        <v>683.47361608000301</v>
      </c>
      <c r="R14" s="152">
        <f t="shared" si="7"/>
        <v>822.36250496889193</v>
      </c>
      <c r="S14" s="152">
        <f t="shared" si="10"/>
        <v>555.55555555555554</v>
      </c>
      <c r="T14" s="153">
        <f t="shared" si="8"/>
        <v>3291.9474155800572</v>
      </c>
      <c r="U14" s="42"/>
    </row>
    <row r="15" spans="1:21" ht="15" customHeight="1" x14ac:dyDescent="0.2">
      <c r="A15" s="26"/>
      <c r="B15" s="65">
        <f t="shared" si="9"/>
        <v>43560</v>
      </c>
      <c r="C15" s="33">
        <v>3</v>
      </c>
      <c r="D15" s="27">
        <v>0</v>
      </c>
      <c r="E15" s="124">
        <f t="shared" si="6"/>
        <v>43560</v>
      </c>
      <c r="F15" s="57">
        <v>10000000</v>
      </c>
      <c r="G15" s="147">
        <v>2.46E-2</v>
      </c>
      <c r="H15" s="148">
        <v>360</v>
      </c>
      <c r="I15" s="149">
        <f t="shared" si="0"/>
        <v>2.0500000000000002E-4</v>
      </c>
      <c r="J15" s="150">
        <v>5.0000000000000001E-3</v>
      </c>
      <c r="K15" s="149">
        <f t="shared" si="1"/>
        <v>4.1666666666666665E-5</v>
      </c>
      <c r="L15" s="150"/>
      <c r="M15" s="149">
        <f t="shared" si="2"/>
        <v>0</v>
      </c>
      <c r="N15" s="151">
        <f t="shared" si="3"/>
        <v>416.66666666666663</v>
      </c>
      <c r="O15" s="151">
        <f t="shared" si="4"/>
        <v>0</v>
      </c>
      <c r="P15" s="152">
        <f t="shared" si="5"/>
        <v>4786.9528203558066</v>
      </c>
      <c r="Q15" s="152">
        <f t="shared" ref="Q15:Q31" si="11">+P15-P14</f>
        <v>2050.5609603313051</v>
      </c>
      <c r="R15" s="152">
        <f t="shared" si="7"/>
        <v>2467.2276269979716</v>
      </c>
      <c r="S15" s="152">
        <f t="shared" si="10"/>
        <v>972.22222222222217</v>
      </c>
      <c r="T15" s="153">
        <f t="shared" si="8"/>
        <v>5759.1750425780283</v>
      </c>
      <c r="U15" s="42"/>
    </row>
    <row r="16" spans="1:21" ht="15" customHeight="1" x14ac:dyDescent="0.2">
      <c r="A16" s="26"/>
      <c r="B16" s="56">
        <f t="shared" si="9"/>
        <v>43563</v>
      </c>
      <c r="C16" s="27">
        <v>1</v>
      </c>
      <c r="D16" s="27">
        <v>0</v>
      </c>
      <c r="E16" s="124">
        <f t="shared" si="6"/>
        <v>43563</v>
      </c>
      <c r="F16" s="57">
        <v>10000000</v>
      </c>
      <c r="G16" s="147">
        <v>2.46E-2</v>
      </c>
      <c r="H16" s="148">
        <v>360</v>
      </c>
      <c r="I16" s="149">
        <f t="shared" si="0"/>
        <v>6.8333333333333332E-5</v>
      </c>
      <c r="J16" s="150">
        <v>5.0000000000000001E-3</v>
      </c>
      <c r="K16" s="149">
        <f t="shared" si="1"/>
        <v>1.388888888888889E-5</v>
      </c>
      <c r="L16" s="150"/>
      <c r="M16" s="149">
        <f t="shared" si="2"/>
        <v>0</v>
      </c>
      <c r="N16" s="151">
        <f t="shared" si="3"/>
        <v>138.88888888888889</v>
      </c>
      <c r="O16" s="151">
        <f t="shared" si="4"/>
        <v>0</v>
      </c>
      <c r="P16" s="152">
        <f t="shared" si="5"/>
        <v>5470.6132621318638</v>
      </c>
      <c r="Q16" s="152">
        <f t="shared" si="11"/>
        <v>683.66044177605727</v>
      </c>
      <c r="R16" s="152">
        <f t="shared" si="7"/>
        <v>822.54933066494618</v>
      </c>
      <c r="S16" s="152">
        <f t="shared" si="10"/>
        <v>1111.1111111111111</v>
      </c>
      <c r="T16" s="153">
        <f t="shared" si="8"/>
        <v>6581.7243732429752</v>
      </c>
      <c r="U16" s="42"/>
    </row>
    <row r="17" spans="1:21" ht="15" customHeight="1" x14ac:dyDescent="0.2">
      <c r="A17" s="26" t="s">
        <v>30</v>
      </c>
      <c r="B17" s="56">
        <f t="shared" si="9"/>
        <v>43564</v>
      </c>
      <c r="C17" s="27">
        <v>1</v>
      </c>
      <c r="D17" s="27">
        <v>0</v>
      </c>
      <c r="E17" s="124">
        <f t="shared" si="6"/>
        <v>43564</v>
      </c>
      <c r="F17" s="57">
        <v>10000000</v>
      </c>
      <c r="G17" s="147">
        <v>2.4500000000000001E-2</v>
      </c>
      <c r="H17" s="148">
        <v>360</v>
      </c>
      <c r="I17" s="149">
        <f t="shared" si="0"/>
        <v>6.8055555555555564E-5</v>
      </c>
      <c r="J17" s="150">
        <v>5.0000000000000001E-3</v>
      </c>
      <c r="K17" s="149">
        <f t="shared" si="1"/>
        <v>1.388888888888889E-5</v>
      </c>
      <c r="L17" s="150"/>
      <c r="M17" s="149">
        <f t="shared" si="2"/>
        <v>0</v>
      </c>
      <c r="N17" s="151">
        <f t="shared" si="3"/>
        <v>138.88888888888889</v>
      </c>
      <c r="O17" s="151">
        <f t="shared" si="4"/>
        <v>0</v>
      </c>
      <c r="P17" s="152">
        <f t="shared" si="5"/>
        <v>6151.5411233122031</v>
      </c>
      <c r="Q17" s="152">
        <f t="shared" si="11"/>
        <v>680.92786118033928</v>
      </c>
      <c r="R17" s="152">
        <f t="shared" si="7"/>
        <v>819.81675006922819</v>
      </c>
      <c r="S17" s="152">
        <f t="shared" si="10"/>
        <v>1250</v>
      </c>
      <c r="T17" s="153">
        <f t="shared" si="8"/>
        <v>7401.5411233122031</v>
      </c>
      <c r="U17" s="42"/>
    </row>
    <row r="18" spans="1:21" ht="15" customHeight="1" x14ac:dyDescent="0.2">
      <c r="A18" s="26"/>
      <c r="B18" s="56">
        <f t="shared" si="9"/>
        <v>43565</v>
      </c>
      <c r="C18" s="27">
        <v>1</v>
      </c>
      <c r="D18" s="27">
        <v>0</v>
      </c>
      <c r="E18" s="124">
        <f t="shared" si="6"/>
        <v>43565</v>
      </c>
      <c r="F18" s="57">
        <v>10000000</v>
      </c>
      <c r="G18" s="147">
        <v>2.4500000000000001E-2</v>
      </c>
      <c r="H18" s="148">
        <v>360</v>
      </c>
      <c r="I18" s="149">
        <f t="shared" si="0"/>
        <v>6.8055555555555564E-5</v>
      </c>
      <c r="J18" s="150">
        <v>5.0000000000000001E-3</v>
      </c>
      <c r="K18" s="149">
        <f t="shared" si="1"/>
        <v>1.388888888888889E-5</v>
      </c>
      <c r="L18" s="150"/>
      <c r="M18" s="149">
        <f t="shared" si="2"/>
        <v>0</v>
      </c>
      <c r="N18" s="151">
        <f t="shared" si="3"/>
        <v>138.88888888888889</v>
      </c>
      <c r="O18" s="151">
        <f t="shared" si="4"/>
        <v>0</v>
      </c>
      <c r="P18" s="152">
        <f t="shared" si="5"/>
        <v>6832.5153254164279</v>
      </c>
      <c r="Q18" s="152">
        <f t="shared" si="11"/>
        <v>680.97420210422479</v>
      </c>
      <c r="R18" s="152">
        <f t="shared" si="7"/>
        <v>819.8630909931137</v>
      </c>
      <c r="S18" s="152">
        <f t="shared" si="10"/>
        <v>1388.8888888888889</v>
      </c>
      <c r="T18" s="153">
        <f t="shared" si="8"/>
        <v>8221.4042143053175</v>
      </c>
      <c r="U18" s="42"/>
    </row>
    <row r="19" spans="1:21" ht="15" customHeight="1" x14ac:dyDescent="0.2">
      <c r="A19" s="26" t="s">
        <v>30</v>
      </c>
      <c r="B19" s="56">
        <f t="shared" si="9"/>
        <v>43566</v>
      </c>
      <c r="C19" s="27">
        <v>1</v>
      </c>
      <c r="D19" s="27">
        <v>0</v>
      </c>
      <c r="E19" s="124">
        <f t="shared" si="6"/>
        <v>43566</v>
      </c>
      <c r="F19" s="57">
        <v>10000000</v>
      </c>
      <c r="G19" s="147">
        <v>2.4400000000000002E-2</v>
      </c>
      <c r="H19" s="148">
        <v>360</v>
      </c>
      <c r="I19" s="149">
        <f t="shared" si="0"/>
        <v>6.7777777777777782E-5</v>
      </c>
      <c r="J19" s="150">
        <v>5.0000000000000001E-3</v>
      </c>
      <c r="K19" s="149">
        <f t="shared" si="1"/>
        <v>1.388888888888889E-5</v>
      </c>
      <c r="L19" s="150"/>
      <c r="M19" s="149">
        <f t="shared" si="2"/>
        <v>0</v>
      </c>
      <c r="N19" s="151">
        <f t="shared" si="3"/>
        <v>138.88888888888889</v>
      </c>
      <c r="O19" s="151">
        <f t="shared" si="4"/>
        <v>0</v>
      </c>
      <c r="P19" s="152">
        <f t="shared" si="5"/>
        <v>7510.7561958995957</v>
      </c>
      <c r="Q19" s="152">
        <f t="shared" si="11"/>
        <v>678.24087048316778</v>
      </c>
      <c r="R19" s="152">
        <f t="shared" si="7"/>
        <v>817.1297593720567</v>
      </c>
      <c r="S19" s="152">
        <f t="shared" si="10"/>
        <v>1527.7777777777778</v>
      </c>
      <c r="T19" s="153">
        <f t="shared" si="8"/>
        <v>9038.5339736773731</v>
      </c>
      <c r="U19" s="42"/>
    </row>
    <row r="20" spans="1:21" ht="15" customHeight="1" x14ac:dyDescent="0.2">
      <c r="A20" s="26"/>
      <c r="B20" s="65">
        <f t="shared" si="9"/>
        <v>43567</v>
      </c>
      <c r="C20" s="33">
        <v>3</v>
      </c>
      <c r="D20" s="27">
        <v>0</v>
      </c>
      <c r="E20" s="124">
        <f t="shared" si="6"/>
        <v>43567</v>
      </c>
      <c r="F20" s="57">
        <v>10000000</v>
      </c>
      <c r="G20" s="147">
        <v>2.4400000000000002E-2</v>
      </c>
      <c r="H20" s="148">
        <v>360</v>
      </c>
      <c r="I20" s="149">
        <f t="shared" si="0"/>
        <v>2.0333333333333333E-4</v>
      </c>
      <c r="J20" s="150">
        <v>5.0000000000000001E-3</v>
      </c>
      <c r="K20" s="149">
        <f t="shared" si="1"/>
        <v>4.1666666666666665E-5</v>
      </c>
      <c r="L20" s="150"/>
      <c r="M20" s="149">
        <f t="shared" si="2"/>
        <v>0</v>
      </c>
      <c r="N20" s="151">
        <f t="shared" si="3"/>
        <v>416.66666666666663</v>
      </c>
      <c r="O20" s="151">
        <f t="shared" si="4"/>
        <v>0</v>
      </c>
      <c r="P20" s="152">
        <f t="shared" si="5"/>
        <v>9545.6167163260961</v>
      </c>
      <c r="Q20" s="152">
        <f t="shared" si="11"/>
        <v>2034.8605204265004</v>
      </c>
      <c r="R20" s="152">
        <f t="shared" si="7"/>
        <v>2451.527187093167</v>
      </c>
      <c r="S20" s="152">
        <f t="shared" si="10"/>
        <v>1944.4444444444443</v>
      </c>
      <c r="T20" s="153">
        <f t="shared" si="8"/>
        <v>11490.06116077054</v>
      </c>
      <c r="U20" s="42"/>
    </row>
    <row r="21" spans="1:21" ht="15" customHeight="1" x14ac:dyDescent="0.2">
      <c r="A21" s="26" t="s">
        <v>30</v>
      </c>
      <c r="B21" s="56">
        <f t="shared" si="9"/>
        <v>43570</v>
      </c>
      <c r="C21" s="27">
        <v>1</v>
      </c>
      <c r="D21" s="27">
        <v>0</v>
      </c>
      <c r="E21" s="124">
        <f t="shared" si="6"/>
        <v>43570</v>
      </c>
      <c r="F21" s="57">
        <v>10000000</v>
      </c>
      <c r="G21" s="147">
        <v>2.47E-2</v>
      </c>
      <c r="H21" s="148">
        <v>360</v>
      </c>
      <c r="I21" s="149">
        <f t="shared" si="0"/>
        <v>6.8611111111111113E-5</v>
      </c>
      <c r="J21" s="150">
        <v>5.0000000000000001E-3</v>
      </c>
      <c r="K21" s="149">
        <f t="shared" si="1"/>
        <v>1.388888888888889E-5</v>
      </c>
      <c r="L21" s="150"/>
      <c r="M21" s="149">
        <f t="shared" si="2"/>
        <v>0</v>
      </c>
      <c r="N21" s="151">
        <f t="shared" si="3"/>
        <v>138.88888888888889</v>
      </c>
      <c r="O21" s="151">
        <f t="shared" si="4"/>
        <v>0</v>
      </c>
      <c r="P21" s="152">
        <f t="shared" si="5"/>
        <v>10232.382762806354</v>
      </c>
      <c r="Q21" s="152">
        <f t="shared" si="11"/>
        <v>686.7660464802575</v>
      </c>
      <c r="R21" s="152">
        <f t="shared" si="7"/>
        <v>825.65493536914641</v>
      </c>
      <c r="S21" s="152">
        <f t="shared" si="10"/>
        <v>2083.333333333333</v>
      </c>
      <c r="T21" s="153">
        <f t="shared" si="8"/>
        <v>12315.716096139688</v>
      </c>
      <c r="U21" s="42"/>
    </row>
    <row r="22" spans="1:21" ht="15" customHeight="1" x14ac:dyDescent="0.2">
      <c r="A22" s="26"/>
      <c r="B22" s="56">
        <f t="shared" si="9"/>
        <v>43571</v>
      </c>
      <c r="C22" s="27">
        <v>1</v>
      </c>
      <c r="D22" s="27">
        <v>0</v>
      </c>
      <c r="E22" s="124">
        <f t="shared" si="6"/>
        <v>43571</v>
      </c>
      <c r="F22" s="57">
        <v>10000000</v>
      </c>
      <c r="G22" s="147">
        <v>2.47E-2</v>
      </c>
      <c r="H22" s="148">
        <v>360</v>
      </c>
      <c r="I22" s="149">
        <f t="shared" si="0"/>
        <v>6.8611111111111113E-5</v>
      </c>
      <c r="J22" s="150">
        <v>5.0000000000000001E-3</v>
      </c>
      <c r="K22" s="149">
        <f t="shared" si="1"/>
        <v>1.388888888888889E-5</v>
      </c>
      <c r="L22" s="150"/>
      <c r="M22" s="149">
        <f t="shared" si="2"/>
        <v>0</v>
      </c>
      <c r="N22" s="151">
        <f t="shared" si="3"/>
        <v>138.88888888888889</v>
      </c>
      <c r="O22" s="151">
        <f t="shared" si="4"/>
        <v>0</v>
      </c>
      <c r="P22" s="152">
        <f t="shared" si="5"/>
        <v>10919.195929068133</v>
      </c>
      <c r="Q22" s="152">
        <f t="shared" si="11"/>
        <v>686.81316626177977</v>
      </c>
      <c r="R22" s="152">
        <f t="shared" si="7"/>
        <v>825.70205515066868</v>
      </c>
      <c r="S22" s="152">
        <f t="shared" si="10"/>
        <v>2222.2222222222217</v>
      </c>
      <c r="T22" s="153">
        <f t="shared" si="8"/>
        <v>13141.418151290356</v>
      </c>
      <c r="U22" s="42"/>
    </row>
    <row r="23" spans="1:21" ht="15" customHeight="1" x14ac:dyDescent="0.2">
      <c r="A23" s="26" t="s">
        <v>30</v>
      </c>
      <c r="B23" s="56">
        <f t="shared" si="9"/>
        <v>43572</v>
      </c>
      <c r="C23" s="27">
        <v>1</v>
      </c>
      <c r="D23" s="27">
        <v>0</v>
      </c>
      <c r="E23" s="124">
        <f t="shared" si="6"/>
        <v>43572</v>
      </c>
      <c r="F23" s="57">
        <v>10000000</v>
      </c>
      <c r="G23" s="147">
        <v>2.5000000000000001E-2</v>
      </c>
      <c r="H23" s="148">
        <v>360</v>
      </c>
      <c r="I23" s="149">
        <f t="shared" si="0"/>
        <v>6.9444444444444444E-5</v>
      </c>
      <c r="J23" s="150">
        <v>5.0000000000000001E-3</v>
      </c>
      <c r="K23" s="149">
        <f t="shared" si="1"/>
        <v>1.388888888888889E-5</v>
      </c>
      <c r="L23" s="150"/>
      <c r="M23" s="149">
        <f t="shared" si="2"/>
        <v>0</v>
      </c>
      <c r="N23" s="151">
        <f t="shared" si="3"/>
        <v>138.88888888888889</v>
      </c>
      <c r="O23" s="151">
        <f t="shared" si="4"/>
        <v>0</v>
      </c>
      <c r="P23" s="152">
        <f t="shared" si="5"/>
        <v>11614.398651007654</v>
      </c>
      <c r="Q23" s="152">
        <f t="shared" si="11"/>
        <v>695.20272193952042</v>
      </c>
      <c r="R23" s="152">
        <f t="shared" si="7"/>
        <v>834.09161082840933</v>
      </c>
      <c r="S23" s="152">
        <f t="shared" si="10"/>
        <v>2361.1111111111104</v>
      </c>
      <c r="T23" s="153">
        <f t="shared" si="8"/>
        <v>13975.509762118763</v>
      </c>
      <c r="U23" s="42"/>
    </row>
    <row r="24" spans="1:21" ht="15" customHeight="1" x14ac:dyDescent="0.2">
      <c r="A24" s="66" t="s">
        <v>31</v>
      </c>
      <c r="B24" s="65">
        <f t="shared" si="9"/>
        <v>43573</v>
      </c>
      <c r="C24" s="33">
        <v>4</v>
      </c>
      <c r="D24" s="27">
        <v>0</v>
      </c>
      <c r="E24" s="124">
        <f t="shared" si="6"/>
        <v>43573</v>
      </c>
      <c r="F24" s="57">
        <v>10000000</v>
      </c>
      <c r="G24" s="147">
        <v>2.5000000000000001E-2</v>
      </c>
      <c r="H24" s="148">
        <v>360</v>
      </c>
      <c r="I24" s="149">
        <f t="shared" si="0"/>
        <v>2.7777777777777778E-4</v>
      </c>
      <c r="J24" s="150">
        <v>5.0000000000000001E-3</v>
      </c>
      <c r="K24" s="149">
        <f t="shared" si="1"/>
        <v>5.5555555555555558E-5</v>
      </c>
      <c r="L24" s="150"/>
      <c r="M24" s="149">
        <f t="shared" si="2"/>
        <v>0</v>
      </c>
      <c r="N24" s="151">
        <f t="shared" si="3"/>
        <v>555.55555555555554</v>
      </c>
      <c r="O24" s="151">
        <f t="shared" si="4"/>
        <v>0</v>
      </c>
      <c r="P24" s="152">
        <f t="shared" si="5"/>
        <v>14395.402650632934</v>
      </c>
      <c r="Q24" s="152">
        <f t="shared" si="11"/>
        <v>2781.0039996252799</v>
      </c>
      <c r="R24" s="152">
        <f t="shared" si="7"/>
        <v>3336.5595551808356</v>
      </c>
      <c r="S24" s="152">
        <f t="shared" si="10"/>
        <v>2916.6666666666661</v>
      </c>
      <c r="T24" s="153">
        <f t="shared" si="8"/>
        <v>17312.0693172996</v>
      </c>
      <c r="U24" s="42"/>
    </row>
    <row r="25" spans="1:21" ht="15" customHeight="1" x14ac:dyDescent="0.2">
      <c r="A25" s="26" t="s">
        <v>30</v>
      </c>
      <c r="B25" s="56">
        <f t="shared" si="9"/>
        <v>43577</v>
      </c>
      <c r="C25" s="27">
        <v>1</v>
      </c>
      <c r="D25" s="27">
        <v>0</v>
      </c>
      <c r="E25" s="124">
        <f t="shared" si="6"/>
        <v>43577</v>
      </c>
      <c r="F25" s="57">
        <v>10000000</v>
      </c>
      <c r="G25" s="147">
        <v>2.46E-2</v>
      </c>
      <c r="H25" s="148">
        <v>360</v>
      </c>
      <c r="I25" s="149">
        <f t="shared" si="0"/>
        <v>6.8333333333333332E-5</v>
      </c>
      <c r="J25" s="150">
        <v>5.0000000000000001E-3</v>
      </c>
      <c r="K25" s="149">
        <f t="shared" si="1"/>
        <v>1.388888888888889E-5</v>
      </c>
      <c r="L25" s="150"/>
      <c r="M25" s="149">
        <f t="shared" si="2"/>
        <v>0</v>
      </c>
      <c r="N25" s="151">
        <f t="shared" si="3"/>
        <v>138.88888888888889</v>
      </c>
      <c r="O25" s="151">
        <f t="shared" si="4"/>
        <v>0</v>
      </c>
      <c r="P25" s="152">
        <f t="shared" si="5"/>
        <v>15079.719669814061</v>
      </c>
      <c r="Q25" s="152">
        <f t="shared" si="11"/>
        <v>684.31701918112776</v>
      </c>
      <c r="R25" s="152">
        <f t="shared" si="7"/>
        <v>823.20590807001668</v>
      </c>
      <c r="S25" s="152">
        <f t="shared" si="10"/>
        <v>3055.5555555555547</v>
      </c>
      <c r="T25" s="153">
        <f t="shared" si="8"/>
        <v>18135.275225369616</v>
      </c>
      <c r="U25" s="42"/>
    </row>
    <row r="26" spans="1:21" ht="15" customHeight="1" x14ac:dyDescent="0.2">
      <c r="A26" s="26"/>
      <c r="B26" s="56">
        <f t="shared" si="9"/>
        <v>43578</v>
      </c>
      <c r="C26" s="27">
        <v>1</v>
      </c>
      <c r="D26" s="27">
        <v>0</v>
      </c>
      <c r="E26" s="124">
        <f t="shared" si="6"/>
        <v>43578</v>
      </c>
      <c r="F26" s="57">
        <v>10000000</v>
      </c>
      <c r="G26" s="147">
        <v>2.46E-2</v>
      </c>
      <c r="H26" s="148">
        <v>360</v>
      </c>
      <c r="I26" s="149">
        <f t="shared" si="0"/>
        <v>6.8333333333333332E-5</v>
      </c>
      <c r="J26" s="150">
        <v>5.0000000000000001E-3</v>
      </c>
      <c r="K26" s="149">
        <f t="shared" si="1"/>
        <v>1.388888888888889E-5</v>
      </c>
      <c r="L26" s="150"/>
      <c r="M26" s="149">
        <f t="shared" si="2"/>
        <v>0</v>
      </c>
      <c r="N26" s="151">
        <f t="shared" si="3"/>
        <v>138.88888888888889</v>
      </c>
      <c r="O26" s="151">
        <f t="shared" si="4"/>
        <v>0</v>
      </c>
      <c r="P26" s="152">
        <f t="shared" si="5"/>
        <v>15764.083450658167</v>
      </c>
      <c r="Q26" s="152">
        <f t="shared" si="11"/>
        <v>684.36378084410535</v>
      </c>
      <c r="R26" s="152">
        <f t="shared" si="7"/>
        <v>823.25266973299426</v>
      </c>
      <c r="S26" s="152">
        <f t="shared" si="10"/>
        <v>3194.4444444444434</v>
      </c>
      <c r="T26" s="153">
        <f t="shared" si="8"/>
        <v>18958.527895102612</v>
      </c>
      <c r="U26" s="42"/>
    </row>
    <row r="27" spans="1:21" ht="15" customHeight="1" x14ac:dyDescent="0.2">
      <c r="A27" s="26" t="s">
        <v>30</v>
      </c>
      <c r="B27" s="56">
        <f t="shared" si="9"/>
        <v>43579</v>
      </c>
      <c r="C27" s="27">
        <v>1</v>
      </c>
      <c r="D27" s="27">
        <v>0</v>
      </c>
      <c r="E27" s="124">
        <f t="shared" si="6"/>
        <v>43579</v>
      </c>
      <c r="F27" s="57">
        <v>10000000</v>
      </c>
      <c r="G27" s="147">
        <v>2.4400000000000002E-2</v>
      </c>
      <c r="H27" s="148">
        <v>360</v>
      </c>
      <c r="I27" s="149">
        <f t="shared" si="0"/>
        <v>6.7777777777777782E-5</v>
      </c>
      <c r="J27" s="150">
        <v>5.0000000000000001E-3</v>
      </c>
      <c r="K27" s="149">
        <f t="shared" si="1"/>
        <v>1.388888888888889E-5</v>
      </c>
      <c r="L27" s="150"/>
      <c r="M27" s="149">
        <f t="shared" si="2"/>
        <v>0</v>
      </c>
      <c r="N27" s="151">
        <f t="shared" si="3"/>
        <v>138.88888888888889</v>
      </c>
      <c r="O27" s="151">
        <f t="shared" si="4"/>
        <v>0</v>
      </c>
      <c r="P27" s="152">
        <f t="shared" si="5"/>
        <v>16442.929682980935</v>
      </c>
      <c r="Q27" s="152">
        <f t="shared" si="11"/>
        <v>678.84623232276863</v>
      </c>
      <c r="R27" s="152">
        <f t="shared" si="7"/>
        <v>817.73512121165754</v>
      </c>
      <c r="S27" s="152">
        <f t="shared" si="10"/>
        <v>3333.3333333333321</v>
      </c>
      <c r="T27" s="153">
        <f t="shared" si="8"/>
        <v>19776.263016314268</v>
      </c>
      <c r="U27" s="42"/>
    </row>
    <row r="28" spans="1:21" ht="15" customHeight="1" x14ac:dyDescent="0.2">
      <c r="A28" s="26" t="s">
        <v>30</v>
      </c>
      <c r="B28" s="56">
        <f t="shared" si="9"/>
        <v>43580</v>
      </c>
      <c r="C28" s="27">
        <v>1</v>
      </c>
      <c r="D28" s="27">
        <v>0</v>
      </c>
      <c r="E28" s="124">
        <f t="shared" si="6"/>
        <v>43580</v>
      </c>
      <c r="F28" s="57">
        <v>10000000</v>
      </c>
      <c r="G28" s="147">
        <v>2.4500000000000001E-2</v>
      </c>
      <c r="H28" s="148">
        <v>360</v>
      </c>
      <c r="I28" s="149">
        <f t="shared" si="0"/>
        <v>6.8055555555555564E-5</v>
      </c>
      <c r="J28" s="150">
        <v>5.0000000000000001E-3</v>
      </c>
      <c r="K28" s="149">
        <f t="shared" si="1"/>
        <v>1.388888888888889E-5</v>
      </c>
      <c r="L28" s="150"/>
      <c r="M28" s="149">
        <f t="shared" si="2"/>
        <v>0</v>
      </c>
      <c r="N28" s="151">
        <f t="shared" si="3"/>
        <v>138.88888888888889</v>
      </c>
      <c r="O28" s="151">
        <f t="shared" si="4"/>
        <v>0</v>
      </c>
      <c r="P28" s="152">
        <f t="shared" si="5"/>
        <v>17124.604271251024</v>
      </c>
      <c r="Q28" s="152">
        <f t="shared" si="11"/>
        <v>681.67458827008886</v>
      </c>
      <c r="R28" s="152">
        <f t="shared" si="7"/>
        <v>820.56347715897778</v>
      </c>
      <c r="S28" s="152">
        <f t="shared" si="10"/>
        <v>3472.2222222222208</v>
      </c>
      <c r="T28" s="153">
        <f t="shared" si="8"/>
        <v>20596.826493473243</v>
      </c>
      <c r="U28" s="42"/>
    </row>
    <row r="29" spans="1:21" ht="15" customHeight="1" x14ac:dyDescent="0.2">
      <c r="A29" s="26" t="s">
        <v>30</v>
      </c>
      <c r="B29" s="65">
        <f t="shared" si="9"/>
        <v>43581</v>
      </c>
      <c r="C29" s="33">
        <v>3</v>
      </c>
      <c r="D29" s="27">
        <v>0</v>
      </c>
      <c r="E29" s="124">
        <f t="shared" si="6"/>
        <v>43581</v>
      </c>
      <c r="F29" s="57">
        <v>10000000</v>
      </c>
      <c r="G29" s="147">
        <v>2.46E-2</v>
      </c>
      <c r="H29" s="148">
        <v>360</v>
      </c>
      <c r="I29" s="149">
        <f t="shared" si="0"/>
        <v>2.0500000000000002E-4</v>
      </c>
      <c r="J29" s="150">
        <v>5.0000000000000001E-3</v>
      </c>
      <c r="K29" s="149">
        <f t="shared" si="1"/>
        <v>4.1666666666666665E-5</v>
      </c>
      <c r="L29" s="150"/>
      <c r="M29" s="149">
        <f t="shared" si="2"/>
        <v>0</v>
      </c>
      <c r="N29" s="151">
        <f t="shared" si="3"/>
        <v>416.66666666666663</v>
      </c>
      <c r="O29" s="151">
        <f t="shared" si="4"/>
        <v>0</v>
      </c>
      <c r="P29" s="152">
        <f t="shared" si="5"/>
        <v>19178.114815126632</v>
      </c>
      <c r="Q29" s="152">
        <f t="shared" si="11"/>
        <v>2053.5105438756073</v>
      </c>
      <c r="R29" s="152">
        <f t="shared" si="7"/>
        <v>2470.1772105422738</v>
      </c>
      <c r="S29" s="152">
        <f t="shared" si="10"/>
        <v>3888.8888888888873</v>
      </c>
      <c r="T29" s="153">
        <f t="shared" si="8"/>
        <v>23067.003704015518</v>
      </c>
      <c r="U29" s="42"/>
    </row>
    <row r="30" spans="1:21" ht="15" customHeight="1" x14ac:dyDescent="0.2">
      <c r="A30" s="26" t="s">
        <v>30</v>
      </c>
      <c r="B30" s="56">
        <f t="shared" si="9"/>
        <v>43584</v>
      </c>
      <c r="C30" s="27">
        <v>1</v>
      </c>
      <c r="D30" s="27">
        <v>0</v>
      </c>
      <c r="E30" s="124">
        <f t="shared" si="6"/>
        <v>43584</v>
      </c>
      <c r="F30" s="57">
        <v>10000000</v>
      </c>
      <c r="G30" s="147">
        <v>2.4799999999999999E-2</v>
      </c>
      <c r="H30" s="148">
        <v>360</v>
      </c>
      <c r="I30" s="149">
        <f t="shared" si="0"/>
        <v>6.8888888888888881E-5</v>
      </c>
      <c r="J30" s="150">
        <v>5.0000000000000001E-3</v>
      </c>
      <c r="K30" s="149">
        <f t="shared" si="1"/>
        <v>1.388888888888889E-5</v>
      </c>
      <c r="L30" s="150"/>
      <c r="M30" s="149">
        <f t="shared" si="2"/>
        <v>0</v>
      </c>
      <c r="N30" s="151">
        <f t="shared" si="3"/>
        <v>138.88888888888889</v>
      </c>
      <c r="O30" s="151">
        <f t="shared" si="4"/>
        <v>0</v>
      </c>
      <c r="P30" s="152">
        <f t="shared" si="5"/>
        <v>19868.324863036119</v>
      </c>
      <c r="Q30" s="152">
        <f t="shared" si="11"/>
        <v>690.21004790948791</v>
      </c>
      <c r="R30" s="152">
        <f t="shared" si="7"/>
        <v>829.09893679837683</v>
      </c>
      <c r="S30" s="152">
        <f t="shared" si="10"/>
        <v>4027.777777777776</v>
      </c>
      <c r="T30" s="153">
        <f t="shared" si="8"/>
        <v>23896.102640813897</v>
      </c>
      <c r="U30" s="42"/>
    </row>
    <row r="31" spans="1:21" ht="15" customHeight="1" x14ac:dyDescent="0.2">
      <c r="A31" s="26" t="s">
        <v>30</v>
      </c>
      <c r="B31" s="56">
        <f t="shared" si="9"/>
        <v>43585</v>
      </c>
      <c r="C31" s="27">
        <v>1</v>
      </c>
      <c r="D31" s="27">
        <v>0</v>
      </c>
      <c r="E31" s="124">
        <f t="shared" si="6"/>
        <v>43585</v>
      </c>
      <c r="F31" s="57">
        <v>10000000</v>
      </c>
      <c r="G31" s="147">
        <v>2.76E-2</v>
      </c>
      <c r="H31" s="148">
        <v>360</v>
      </c>
      <c r="I31" s="149">
        <f t="shared" si="0"/>
        <v>7.6666666666666669E-5</v>
      </c>
      <c r="J31" s="150">
        <v>5.0000000000000001E-3</v>
      </c>
      <c r="K31" s="149">
        <f t="shared" si="1"/>
        <v>1.388888888888889E-5</v>
      </c>
      <c r="L31" s="150"/>
      <c r="M31" s="149">
        <f t="shared" si="2"/>
        <v>0</v>
      </c>
      <c r="N31" s="151">
        <f t="shared" si="3"/>
        <v>138.88888888888889</v>
      </c>
      <c r="O31" s="151">
        <f t="shared" si="4"/>
        <v>0</v>
      </c>
      <c r="P31" s="152">
        <f t="shared" si="5"/>
        <v>20636.514767942288</v>
      </c>
      <c r="Q31" s="152">
        <f t="shared" si="11"/>
        <v>768.18990490616852</v>
      </c>
      <c r="R31" s="152">
        <f t="shared" si="7"/>
        <v>907.07879379505744</v>
      </c>
      <c r="S31" s="152">
        <f t="shared" si="10"/>
        <v>4166.6666666666652</v>
      </c>
      <c r="T31" s="153">
        <f t="shared" si="8"/>
        <v>24803.181434608952</v>
      </c>
      <c r="U31" s="42"/>
    </row>
    <row r="32" spans="1:21" ht="15" customHeight="1" x14ac:dyDescent="0.2">
      <c r="B32" s="91"/>
      <c r="C32" s="71"/>
      <c r="D32" s="71"/>
      <c r="E32" s="124"/>
      <c r="F32" s="85"/>
      <c r="G32" s="92"/>
      <c r="H32" s="87"/>
      <c r="I32" s="88"/>
      <c r="J32" s="86"/>
      <c r="K32" s="88"/>
      <c r="L32" s="86"/>
      <c r="M32" s="88"/>
      <c r="N32" s="89"/>
      <c r="O32" s="89"/>
      <c r="P32" s="55"/>
      <c r="Q32" s="55"/>
      <c r="R32" s="55"/>
      <c r="S32" s="55"/>
      <c r="T32" s="90"/>
      <c r="U32" s="42"/>
    </row>
    <row r="33" spans="1:21" ht="12" x14ac:dyDescent="0.2">
      <c r="A33" s="74"/>
      <c r="C33" s="71"/>
      <c r="D33" s="71"/>
      <c r="E33" s="71"/>
      <c r="F33" s="85"/>
      <c r="G33" s="86"/>
      <c r="H33" s="87"/>
      <c r="I33" s="88"/>
      <c r="J33" s="86"/>
      <c r="K33" s="88"/>
      <c r="L33" s="86"/>
      <c r="M33" s="88"/>
      <c r="N33" s="89"/>
      <c r="O33" s="89"/>
      <c r="P33" s="55"/>
      <c r="Q33" s="55"/>
      <c r="R33" s="55"/>
      <c r="S33" s="55"/>
      <c r="T33" s="90"/>
      <c r="U33" s="42"/>
    </row>
  </sheetData>
  <mergeCells count="2">
    <mergeCell ref="J2:Q5"/>
    <mergeCell ref="G7:T7"/>
  </mergeCells>
  <pageMargins left="0.7" right="0.7" top="0.75" bottom="0.75" header="0.3" footer="0.3"/>
  <pageSetup orientation="landscape" horizontalDpi="4294967293" verticalDpi="4294967293" r:id="rId1"/>
  <headerFooter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8C15D1189D049B4277F8945B51579" ma:contentTypeVersion="12" ma:contentTypeDescription="Create a new document." ma:contentTypeScope="" ma:versionID="41c98b00b1d8264bb0829f9c8b6be35d">
  <xsd:schema xmlns:xsd="http://www.w3.org/2001/XMLSchema" xmlns:xs="http://www.w3.org/2001/XMLSchema" xmlns:p="http://schemas.microsoft.com/office/2006/metadata/properties" xmlns:ns1="http://schemas.microsoft.com/sharepoint/v3" xmlns:ns3="85b0c6d3-2180-46bf-ae00-0c60bb9f8b56" targetNamespace="http://schemas.microsoft.com/office/2006/metadata/properties" ma:root="true" ma:fieldsID="7da37707a3d5e2474ff831985e33e30c" ns1:_="" ns3:_="">
    <xsd:import namespace="http://schemas.microsoft.com/sharepoint/v3"/>
    <xsd:import namespace="85b0c6d3-2180-46bf-ae00-0c60bb9f8b5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0c6d3-2180-46bf-ae00-0c60bb9f8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B4DCFC-77F3-4B4D-8AD4-76E28E4ED7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8AA5A1-826E-4366-B9AD-ED8C74D0CC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8ACC15A-9800-4A64-886C-D8F8B3C37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b0c6d3-2180-46bf-ae00-0c60bb9f8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Compounding the Rate</vt:lpstr>
      <vt:lpstr>Compounding the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Rylowicz</dc:creator>
  <cp:lastModifiedBy>Kim Cooper</cp:lastModifiedBy>
  <dcterms:created xsi:type="dcterms:W3CDTF">2020-06-24T14:59:30Z</dcterms:created>
  <dcterms:modified xsi:type="dcterms:W3CDTF">2020-12-18T19:10:29Z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0x0101003848C15D1189D049B4277F8945B51579</vt:lpwstr>
  </property>
</Properties>
</file>